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C463" lockStructure="1"/>
  <bookViews>
    <workbookView xWindow="480" yWindow="60" windowWidth="15600" windowHeight="9240"/>
  </bookViews>
  <sheets>
    <sheet name="Дары Алтая" sheetId="1" r:id="rId1"/>
  </sheets>
  <calcPr calcId="144525"/>
</workbook>
</file>

<file path=xl/calcChain.xml><?xml version="1.0" encoding="utf-8"?>
<calcChain xmlns="http://schemas.openxmlformats.org/spreadsheetml/2006/main">
  <c r="E62" i="1" l="1"/>
  <c r="E61" i="1"/>
  <c r="E60" i="1"/>
  <c r="E59" i="1"/>
  <c r="E58" i="1"/>
  <c r="E57" i="1"/>
  <c r="E56" i="1"/>
  <c r="E55" i="1"/>
  <c r="E71" i="1"/>
  <c r="E70" i="1"/>
  <c r="E69" i="1"/>
  <c r="E68" i="1"/>
  <c r="E67" i="1"/>
  <c r="E66" i="1"/>
  <c r="E65" i="1"/>
  <c r="E64" i="1"/>
  <c r="H25" i="1" l="1"/>
  <c r="H24" i="1"/>
  <c r="E25" i="1"/>
  <c r="D25" i="1"/>
  <c r="D18" i="1"/>
  <c r="E134" i="1"/>
  <c r="E133" i="1"/>
  <c r="E125" i="1"/>
  <c r="H125" i="1" s="1"/>
  <c r="E124" i="1"/>
  <c r="E116" i="1"/>
  <c r="H116" i="1" s="1"/>
  <c r="E115" i="1"/>
  <c r="H115" i="1" s="1"/>
  <c r="E107" i="1"/>
  <c r="H107" i="1" s="1"/>
  <c r="E106" i="1"/>
  <c r="E98" i="1"/>
  <c r="E97" i="1"/>
  <c r="E89" i="1"/>
  <c r="H89" i="1" s="1"/>
  <c r="E88" i="1"/>
  <c r="E80" i="1"/>
  <c r="H80" i="1" s="1"/>
  <c r="E79" i="1"/>
  <c r="H71" i="1"/>
  <c r="H70" i="1"/>
  <c r="E53" i="1"/>
  <c r="H53" i="1" s="1"/>
  <c r="E52" i="1"/>
  <c r="H52" i="1" s="1"/>
  <c r="E44" i="1"/>
  <c r="H44" i="1" s="1"/>
  <c r="E43" i="1"/>
  <c r="E131" i="1"/>
  <c r="H131" i="1" s="1"/>
  <c r="E130" i="1"/>
  <c r="E129" i="1"/>
  <c r="H129" i="1" s="1"/>
  <c r="E128" i="1"/>
  <c r="E127" i="1"/>
  <c r="E122" i="1"/>
  <c r="E121" i="1"/>
  <c r="H121" i="1" s="1"/>
  <c r="E120" i="1"/>
  <c r="E119" i="1"/>
  <c r="H119" i="1" s="1"/>
  <c r="E118" i="1"/>
  <c r="E113" i="1"/>
  <c r="E112" i="1"/>
  <c r="E111" i="1"/>
  <c r="E110" i="1"/>
  <c r="E109" i="1"/>
  <c r="H109" i="1" s="1"/>
  <c r="E104" i="1"/>
  <c r="E103" i="1"/>
  <c r="E102" i="1"/>
  <c r="E101" i="1"/>
  <c r="H101" i="1" s="1"/>
  <c r="E100" i="1"/>
  <c r="E95" i="1"/>
  <c r="H95" i="1" s="1"/>
  <c r="E94" i="1"/>
  <c r="E93" i="1"/>
  <c r="H93" i="1" s="1"/>
  <c r="E92" i="1"/>
  <c r="H92" i="1" s="1"/>
  <c r="E91" i="1"/>
  <c r="E86" i="1"/>
  <c r="E85" i="1"/>
  <c r="H85" i="1" s="1"/>
  <c r="E84" i="1"/>
  <c r="E83" i="1"/>
  <c r="E82" i="1"/>
  <c r="E78" i="1"/>
  <c r="H78" i="1" s="1"/>
  <c r="E77" i="1"/>
  <c r="E76" i="1"/>
  <c r="E75" i="1"/>
  <c r="H75" i="1" s="1"/>
  <c r="E74" i="1"/>
  <c r="H74" i="1" s="1"/>
  <c r="E73" i="1"/>
  <c r="H73" i="1"/>
  <c r="H69" i="1"/>
  <c r="H67" i="1"/>
  <c r="H59" i="1"/>
  <c r="H56" i="1"/>
  <c r="E49" i="1"/>
  <c r="H49" i="1" s="1"/>
  <c r="E48" i="1"/>
  <c r="H48" i="1" s="1"/>
  <c r="E47" i="1"/>
  <c r="H47" i="1" s="1"/>
  <c r="E46" i="1"/>
  <c r="E50" i="1"/>
  <c r="H50" i="1"/>
  <c r="E41" i="1"/>
  <c r="H41" i="1"/>
  <c r="E40" i="1"/>
  <c r="H40" i="1" s="1"/>
  <c r="E39" i="1"/>
  <c r="H39" i="1" s="1"/>
  <c r="E38" i="1"/>
  <c r="H38" i="1" s="1"/>
  <c r="E37" i="1"/>
  <c r="H37" i="1" s="1"/>
  <c r="E132" i="1"/>
  <c r="H132" i="1" s="1"/>
  <c r="E123" i="1"/>
  <c r="E114" i="1"/>
  <c r="H113" i="1"/>
  <c r="E105" i="1"/>
  <c r="H105" i="1" s="1"/>
  <c r="E96" i="1"/>
  <c r="H96" i="1" s="1"/>
  <c r="E87" i="1"/>
  <c r="H60" i="1"/>
  <c r="E51" i="1"/>
  <c r="H51" i="1" s="1"/>
  <c r="E42" i="1"/>
  <c r="H42" i="1" s="1"/>
  <c r="H68" i="1"/>
  <c r="H77" i="1"/>
  <c r="H86" i="1"/>
  <c r="H87" i="1"/>
  <c r="H104" i="1"/>
  <c r="H114" i="1"/>
  <c r="H122" i="1"/>
  <c r="H123" i="1"/>
  <c r="H97" i="1"/>
  <c r="H43" i="1"/>
  <c r="H138" i="1"/>
  <c r="H137" i="1"/>
  <c r="H134" i="1"/>
  <c r="H46" i="1"/>
  <c r="H55" i="1"/>
  <c r="H57" i="1"/>
  <c r="H58" i="1"/>
  <c r="H61" i="1"/>
  <c r="H62" i="1"/>
  <c r="H64" i="1"/>
  <c r="H65" i="1"/>
  <c r="H66" i="1"/>
  <c r="H76" i="1"/>
  <c r="H79" i="1"/>
  <c r="H82" i="1"/>
  <c r="H83" i="1"/>
  <c r="H84" i="1"/>
  <c r="H88" i="1"/>
  <c r="H91" i="1"/>
  <c r="H94" i="1"/>
  <c r="H98" i="1"/>
  <c r="H100" i="1"/>
  <c r="H102" i="1"/>
  <c r="H103" i="1"/>
  <c r="H106" i="1"/>
  <c r="H110" i="1"/>
  <c r="H111" i="1"/>
  <c r="H112" i="1"/>
  <c r="H118" i="1"/>
  <c r="H120" i="1"/>
  <c r="H124" i="1"/>
  <c r="H127" i="1"/>
  <c r="H128" i="1"/>
  <c r="H130" i="1"/>
  <c r="H133" i="1"/>
  <c r="H136" i="1"/>
  <c r="G31" i="1"/>
  <c r="H31" i="1" s="1"/>
  <c r="H17" i="1"/>
  <c r="H18" i="1"/>
  <c r="H19" i="1"/>
  <c r="H20" i="1"/>
  <c r="H21" i="1"/>
  <c r="H22" i="1"/>
  <c r="H23" i="1"/>
  <c r="H26" i="1"/>
  <c r="H27" i="1"/>
  <c r="H28" i="1"/>
  <c r="H29" i="1"/>
  <c r="E18" i="1"/>
  <c r="E19" i="1"/>
  <c r="E20" i="1"/>
  <c r="E21" i="1"/>
  <c r="E22" i="1"/>
  <c r="E23" i="1"/>
  <c r="E24" i="1"/>
  <c r="E26" i="1"/>
  <c r="E27" i="1"/>
  <c r="E28" i="1"/>
  <c r="D19" i="1"/>
  <c r="D20" i="1"/>
  <c r="D21" i="1"/>
  <c r="D22" i="1"/>
  <c r="D23" i="1"/>
  <c r="D24" i="1"/>
  <c r="D26" i="1"/>
  <c r="D27" i="1"/>
  <c r="D28" i="1"/>
  <c r="E17" i="1"/>
  <c r="D17" i="1"/>
  <c r="H140" i="1" l="1"/>
  <c r="H141" i="1" l="1"/>
  <c r="H1" i="1" s="1"/>
  <c r="H139" i="1" l="1"/>
</calcChain>
</file>

<file path=xl/sharedStrings.xml><?xml version="1.0" encoding="utf-8"?>
<sst xmlns="http://schemas.openxmlformats.org/spreadsheetml/2006/main" count="243" uniqueCount="133">
  <si>
    <t xml:space="preserve">Цена за кг. От 300  кг </t>
  </si>
  <si>
    <t>№</t>
  </si>
  <si>
    <t>Наименование продукции, вид тары</t>
  </si>
  <si>
    <t>Итого:</t>
  </si>
  <si>
    <t>Цена за кг. До 98 кг.</t>
  </si>
  <si>
    <t>Цена за кг. От 99 до 300 кг</t>
  </si>
  <si>
    <t>,</t>
  </si>
  <si>
    <r>
      <t>Заказ</t>
    </r>
    <r>
      <rPr>
        <b/>
        <sz val="14"/>
        <rFont val="Comic Sans MS"/>
        <family val="4"/>
        <charset val="204"/>
      </rPr>
      <t>, колличество куботейнеров</t>
    </r>
  </si>
  <si>
    <t>рублей</t>
  </si>
  <si>
    <t>Кол-во штук в коробке</t>
  </si>
  <si>
    <t>Цена за 1 шт.</t>
  </si>
  <si>
    <t>Масса      нетто, гр</t>
  </si>
  <si>
    <t xml:space="preserve">Мёд натуральный «Разнотравье» ПЭТ восьмигранник  </t>
  </si>
  <si>
    <t xml:space="preserve">Мёд натуральный «Разнотравье» ПЭТ медведь  </t>
  </si>
  <si>
    <t xml:space="preserve">Мёд натуральный «Разнотравье» ПЭТ шестигранник   </t>
  </si>
  <si>
    <t xml:space="preserve">Мёд натуральный «Разнотравье» ПЭТ баночка </t>
  </si>
  <si>
    <t xml:space="preserve">Мёд натуральный «Разнотравье» стекло  евробанка  </t>
  </si>
  <si>
    <t xml:space="preserve">Мёд натуральный «Разнотравье» стекло  евробанка   </t>
  </si>
  <si>
    <t xml:space="preserve">Мёд натуральный «Разнотравье» деревянный бочонок </t>
  </si>
  <si>
    <t xml:space="preserve">ИТОГО заказ на </t>
  </si>
  <si>
    <r>
      <t>Заказ</t>
    </r>
    <r>
      <rPr>
        <b/>
        <sz val="14"/>
        <rFont val="Comic Sans MS"/>
        <family val="4"/>
        <charset val="204"/>
      </rPr>
      <t>, колличество упаковок</t>
    </r>
  </si>
  <si>
    <t xml:space="preserve">Мёд натуральный «Гречишный» ПЭТ восьмигранник  </t>
  </si>
  <si>
    <t xml:space="preserve">Мёд натуральный «Гречишный» ПЭТ медведь  </t>
  </si>
  <si>
    <t xml:space="preserve">Мёд натуральный «Гречишный» ПЭТ шестигранник   </t>
  </si>
  <si>
    <t xml:space="preserve">Мёд натуральный «Гречишный» ПЭТ баночка </t>
  </si>
  <si>
    <t xml:space="preserve">Мёд натуральный «Гречишный» стекло  евробанка  </t>
  </si>
  <si>
    <t xml:space="preserve">Мёд натуральный «Гречишный» стекло  евробанка   </t>
  </si>
  <si>
    <t xml:space="preserve">Мёд натуральный «Гречишный» деревянный бочонок </t>
  </si>
  <si>
    <t xml:space="preserve">Мёд натуральный «Разнотравье светлое» ПЭТ восьмигранник  </t>
  </si>
  <si>
    <t xml:space="preserve">Мёд натуральный «Разнотравье светлое» ПЭТ медведь  </t>
  </si>
  <si>
    <t xml:space="preserve">Мёд натуральный «Разнотравье светлое» ПЭТ шестигранник   </t>
  </si>
  <si>
    <t xml:space="preserve">Мёд натуральный «Разнотравье светлое» ПЭТ баночка </t>
  </si>
  <si>
    <t xml:space="preserve">Мёд натуральный «Разнотравье светлое» стекло  евробанка  </t>
  </si>
  <si>
    <t xml:space="preserve">Мёд натуральный «Разнотравье светлое» стекло  евробанка   </t>
  </si>
  <si>
    <t xml:space="preserve">Мёд натуральный «Разнотравье светлое» деревянный бочонок </t>
  </si>
  <si>
    <t xml:space="preserve">Мёд натуральный «Подсолнечниковый» ПЭТ восьмигранник  </t>
  </si>
  <si>
    <t xml:space="preserve">Мёд натуральный «Подсолнечниковый» ПЭТ медведь  </t>
  </si>
  <si>
    <t xml:space="preserve">Мёд натуральный «Подсолнечниковый» ПЭТ шестигранник   </t>
  </si>
  <si>
    <t xml:space="preserve">Мёд натуральный «Подсолнечниковый» ПЭТ баночка </t>
  </si>
  <si>
    <t xml:space="preserve">Мёд натуральный «Подсолнечниковый» стекло  евробанка  </t>
  </si>
  <si>
    <t xml:space="preserve">Мёд натуральный «Подсолнечниковый» стекло  евробанка   </t>
  </si>
  <si>
    <t xml:space="preserve">Мёд натуральный «Подсолнечниковый» деревянный бочонок </t>
  </si>
  <si>
    <t xml:space="preserve">Мёд натуральный «Таежный» ПЭТ восьмигранник  </t>
  </si>
  <si>
    <t xml:space="preserve">Мёд натуральный «Таежный» ПЭТ медведь  </t>
  </si>
  <si>
    <t xml:space="preserve">Мёд натуральный «Таежный» ПЭТ шестигранник   </t>
  </si>
  <si>
    <t xml:space="preserve">Мёд натуральный «Таежный» ПЭТ баночка </t>
  </si>
  <si>
    <t xml:space="preserve">Мёд натуральный «Таежный» стекло  евробанка  </t>
  </si>
  <si>
    <t xml:space="preserve">Мёд натуральный «Таежный» стекло  евробанка   </t>
  </si>
  <si>
    <t xml:space="preserve">Мёд натуральный «Таежный» деревянный бочонок </t>
  </si>
  <si>
    <t xml:space="preserve">Мёд натуральный «Горный» ПЭТ восьмигранник  </t>
  </si>
  <si>
    <t xml:space="preserve">Мёд натуральный «Горный» ПЭТ медведь  </t>
  </si>
  <si>
    <t xml:space="preserve">Мёд натуральный «Горный» ПЭТ шестигранник   </t>
  </si>
  <si>
    <t xml:space="preserve">Мёд натуральный «Горный» ПЭТ баночка </t>
  </si>
  <si>
    <t xml:space="preserve">Мёд натуральный «Горный» стекло  евробанка  </t>
  </si>
  <si>
    <t xml:space="preserve">Мёд натуральный «Горный» стекло  евробанка   </t>
  </si>
  <si>
    <t xml:space="preserve">Мёд натуральный «Горный» деревянный бочонок </t>
  </si>
  <si>
    <t xml:space="preserve">Мёд натуральный «Эспарцетовый» ПЭТ восьмигранник  </t>
  </si>
  <si>
    <t xml:space="preserve">Мёд натуральный «Эспарцетовый» ПЭТ медведь  </t>
  </si>
  <si>
    <t xml:space="preserve">Мёд натуральный «Эспарцетовый» ПЭТ шестигранник   </t>
  </si>
  <si>
    <t xml:space="preserve">Мёд натуральный «Эспарцетовый» ПЭТ баночка </t>
  </si>
  <si>
    <t xml:space="preserve">Мёд натуральный «Эспарцетовый» стекло  евробанка  </t>
  </si>
  <si>
    <t xml:space="preserve">Мёд натуральный «Эспарцетовый» стекло  евробанка   </t>
  </si>
  <si>
    <t xml:space="preserve">Мёд натуральный «Эспарцетовый» деревянный бочонок </t>
  </si>
  <si>
    <t xml:space="preserve">Мёд натуральный «Донниковый» ПЭТ восьмигранник  </t>
  </si>
  <si>
    <t xml:space="preserve">Мёд натуральный «Донниковый» ПЭТ медведь  </t>
  </si>
  <si>
    <t xml:space="preserve">Мёд натуральный «Донниковый» ПЭТ шестигранник   </t>
  </si>
  <si>
    <t xml:space="preserve">Мёд натуральный «Донниковый» ПЭТ баночка </t>
  </si>
  <si>
    <t xml:space="preserve">Мёд натуральный «Донниковый» стекло  евробанка  </t>
  </si>
  <si>
    <t xml:space="preserve">Мёд натуральный «Донниковый» стекло  евробанка   </t>
  </si>
  <si>
    <t xml:space="preserve">Мёд натуральный «Донниковый» деревянный бочонок </t>
  </si>
  <si>
    <t xml:space="preserve">Мёд натуральный «Липовый» ПЭТ восьмигранник  </t>
  </si>
  <si>
    <t xml:space="preserve">Мёд натуральный «Липовый» ПЭТ медведь  </t>
  </si>
  <si>
    <t xml:space="preserve">Мёд натуральный «Липовый» ПЭТ шестигранник   </t>
  </si>
  <si>
    <t xml:space="preserve">Мёд натуральный «Липовый» ПЭТ баночка </t>
  </si>
  <si>
    <t xml:space="preserve">Мёд натуральный «Липовый» стекло  евробанка  </t>
  </si>
  <si>
    <t xml:space="preserve">Мёд натуральный «Липовый» стекло  евробанка   </t>
  </si>
  <si>
    <t xml:space="preserve">Мёд натуральный «Липовый» деревянный бочонок </t>
  </si>
  <si>
    <t xml:space="preserve">Мёд натуральный «Акациевый» ПЭТ восьмигранник  </t>
  </si>
  <si>
    <t xml:space="preserve">Мёд натуральный «Акациевый» ПЭТ медведь  </t>
  </si>
  <si>
    <t xml:space="preserve">Мёд натуральный «Акациевый» ПЭТ шестигранник   </t>
  </si>
  <si>
    <t xml:space="preserve">Мёд натуральный «Акациевый» ПЭТ баночка </t>
  </si>
  <si>
    <t xml:space="preserve">Мёд натуральный «Акациевый» стекло  евробанка  </t>
  </si>
  <si>
    <t xml:space="preserve">Мёд натуральный «Акациевый» стекло  евробанка   </t>
  </si>
  <si>
    <t xml:space="preserve">Мёд натуральный «Акациевый» деревянный бочонок </t>
  </si>
  <si>
    <t xml:space="preserve">Мёд натуральный «Дягилевый» ПЭТ восьмигранник  </t>
  </si>
  <si>
    <t xml:space="preserve">Мёд натуральный «Дягилевый» ПЭТ медведь  </t>
  </si>
  <si>
    <t xml:space="preserve">Мёд натуральный «Дягилевый» ПЭТ шестигранник   </t>
  </si>
  <si>
    <t xml:space="preserve">Мёд натуральный «Дягилевый» ПЭТ баночка </t>
  </si>
  <si>
    <t xml:space="preserve">Мёд натуральный «Дягилевый» стекло  евробанка  </t>
  </si>
  <si>
    <t xml:space="preserve">Мёд натуральный «Дягилевый» стекло  евробанка   </t>
  </si>
  <si>
    <t xml:space="preserve">Мёд натуральный «Дягилевый» деревянный бочонок </t>
  </si>
  <si>
    <t>При покупке фасованого мёда: от 20000 руб. — скидка 2% от 50000 руб. — скидка 4%</t>
  </si>
  <si>
    <t>от 20000 руб. — скидка 2% от 50000 руб. — скидка 4%</t>
  </si>
  <si>
    <t xml:space="preserve">     Мёд фасованный</t>
  </si>
  <si>
    <t xml:space="preserve">     Мёд весовой</t>
  </si>
  <si>
    <t>Итого с учетом скидки</t>
  </si>
  <si>
    <t>Ваша скидка</t>
  </si>
  <si>
    <t>Сувенирный набор "Медведь на подставке"</t>
  </si>
  <si>
    <t>Ложка медовая с медведем</t>
  </si>
  <si>
    <t>Ложка медовая</t>
  </si>
  <si>
    <r>
      <t xml:space="preserve">                                  </t>
    </r>
    <r>
      <rPr>
        <b/>
        <sz val="12"/>
        <rFont val="Comic Sans MS"/>
        <family val="4"/>
        <charset val="204"/>
      </rPr>
      <t xml:space="preserve"> Сувенирная продукция </t>
    </r>
  </si>
  <si>
    <t>300гр.</t>
  </si>
  <si>
    <t>450гр.</t>
  </si>
  <si>
    <t>500гр.</t>
  </si>
  <si>
    <t>1000гр.</t>
  </si>
  <si>
    <r>
      <t>ООО «Дары Алтая»</t>
    </r>
    <r>
      <rPr>
        <sz val="12"/>
        <rFont val="Comic Sans MS"/>
        <family val="4"/>
        <charset val="204"/>
      </rPr>
      <t xml:space="preserve">
Алтайский край, г. Барнаул
тел. 8-983-101-55-76 
(Марина) 
8-800-201-55-76
e-mail: altai-dar@mail.ru
www.medaltaydar.ru
дарыалтая22.рф 
</t>
    </r>
  </si>
  <si>
    <t>Итого без скидки</t>
  </si>
  <si>
    <t xml:space="preserve">Куботейнер (23 л)  (33 кг мёда) по цене  300  руб. за шт. оплачивается отдельно        </t>
  </si>
  <si>
    <r>
      <t xml:space="preserve">Мёд натуральный «Таёжный» 33 кг. </t>
    </r>
    <r>
      <rPr>
        <b/>
        <sz val="12"/>
        <color rgb="FFFF0000"/>
        <rFont val="Comic Sans MS"/>
        <family val="4"/>
        <charset val="204"/>
      </rPr>
      <t>УРОЖАЙ 2024</t>
    </r>
  </si>
  <si>
    <r>
      <t xml:space="preserve">Мёд натуральный «Горный» 33 кг. </t>
    </r>
    <r>
      <rPr>
        <b/>
        <sz val="12"/>
        <color rgb="FFFF0000"/>
        <rFont val="Comic Sans MS"/>
        <family val="4"/>
        <charset val="204"/>
      </rPr>
      <t>УРОЖАЙ 2024</t>
    </r>
  </si>
  <si>
    <r>
      <t xml:space="preserve">Мёд натуральный «Эспарцетовый» 33 кг. </t>
    </r>
    <r>
      <rPr>
        <b/>
        <sz val="12"/>
        <color rgb="FFFF0000"/>
        <rFont val="Comic Sans MS"/>
        <family val="4"/>
        <charset val="204"/>
      </rPr>
      <t>УРОЖАЙ 2024</t>
    </r>
  </si>
  <si>
    <r>
      <t xml:space="preserve">Мёд натуральный «Майский» 33 кг. </t>
    </r>
    <r>
      <rPr>
        <b/>
        <sz val="12"/>
        <color rgb="FFFF0000"/>
        <rFont val="Comic Sans MS"/>
        <family val="4"/>
        <charset val="204"/>
      </rPr>
      <t>УРОЖАЙ 2024</t>
    </r>
  </si>
  <si>
    <r>
      <t xml:space="preserve">Мёд натур. «Акациевый»(желтая) 33 кг. </t>
    </r>
    <r>
      <rPr>
        <b/>
        <sz val="12"/>
        <color rgb="FFFF0000"/>
        <rFont val="Comic Sans MS"/>
        <family val="4"/>
        <charset val="204"/>
      </rPr>
      <t>УРОЖАЙ 2024</t>
    </r>
  </si>
  <si>
    <r>
      <t xml:space="preserve">                                  </t>
    </r>
    <r>
      <rPr>
        <b/>
        <sz val="12"/>
        <rFont val="Comic Sans MS"/>
        <family val="4"/>
        <charset val="204"/>
      </rPr>
      <t xml:space="preserve"> МЁД «Таежный» </t>
    </r>
    <r>
      <rPr>
        <b/>
        <sz val="12"/>
        <color rgb="FFFF0000"/>
        <rFont val="Comic Sans MS"/>
        <family val="4"/>
        <charset val="204"/>
      </rPr>
      <t>УРОЖАЙ 2024</t>
    </r>
  </si>
  <si>
    <r>
      <t xml:space="preserve">                                  </t>
    </r>
    <r>
      <rPr>
        <b/>
        <sz val="12"/>
        <rFont val="Comic Sans MS"/>
        <family val="4"/>
        <charset val="204"/>
      </rPr>
      <t xml:space="preserve"> МЁД «Горный» </t>
    </r>
    <r>
      <rPr>
        <b/>
        <sz val="12"/>
        <color rgb="FFFF0000"/>
        <rFont val="Comic Sans MS"/>
        <family val="4"/>
        <charset val="204"/>
      </rPr>
      <t>УРОЖАЙ 2024</t>
    </r>
  </si>
  <si>
    <r>
      <t xml:space="preserve">                                  </t>
    </r>
    <r>
      <rPr>
        <b/>
        <sz val="12"/>
        <rFont val="Comic Sans MS"/>
        <family val="4"/>
        <charset val="204"/>
      </rPr>
      <t xml:space="preserve"> МЁД «Эспарцетовый» </t>
    </r>
    <r>
      <rPr>
        <b/>
        <sz val="12"/>
        <color rgb="FFFF0000"/>
        <rFont val="Comic Sans MS"/>
        <family val="4"/>
        <charset val="204"/>
      </rPr>
      <t>УРОЖАЙ 2024</t>
    </r>
  </si>
  <si>
    <r>
      <t xml:space="preserve">                                  </t>
    </r>
    <r>
      <rPr>
        <b/>
        <sz val="12"/>
        <rFont val="Comic Sans MS"/>
        <family val="4"/>
        <charset val="204"/>
      </rPr>
      <t xml:space="preserve"> МЁД «Акациевый» (желтая)</t>
    </r>
    <r>
      <rPr>
        <b/>
        <sz val="12"/>
        <color indexed="10"/>
        <rFont val="Comic Sans MS"/>
        <family val="4"/>
        <charset val="204"/>
      </rPr>
      <t xml:space="preserve"> УРОЖАЙ 2024</t>
    </r>
  </si>
  <si>
    <r>
      <t xml:space="preserve">Мёд натуральный «Разнотравье темное» 33 кг. </t>
    </r>
    <r>
      <rPr>
        <b/>
        <sz val="12"/>
        <color rgb="FFFF0000"/>
        <rFont val="Comic Sans MS"/>
        <family val="4"/>
        <charset val="204"/>
      </rPr>
      <t>УРОЖАЙ 2024</t>
    </r>
  </si>
  <si>
    <r>
      <t xml:space="preserve">Мёд натур. «Разн. светлое» (луговой), 33 кг.  </t>
    </r>
    <r>
      <rPr>
        <b/>
        <sz val="12"/>
        <color rgb="FFFF0000"/>
        <rFont val="Comic Sans MS"/>
        <family val="4"/>
        <charset val="204"/>
      </rPr>
      <t>УРОЖАЙ 2024</t>
    </r>
  </si>
  <si>
    <r>
      <t xml:space="preserve">Мёд натуральный «Донниковый» 33 кг.  </t>
    </r>
    <r>
      <rPr>
        <b/>
        <sz val="12"/>
        <color rgb="FFFF0000"/>
        <rFont val="Comic Sans MS"/>
        <family val="4"/>
        <charset val="204"/>
      </rPr>
      <t>УРОЖАЙ 2024</t>
    </r>
  </si>
  <si>
    <r>
      <t xml:space="preserve">Мёд натуральный «Дягилевый» 33 кг.  </t>
    </r>
    <r>
      <rPr>
        <b/>
        <sz val="12"/>
        <color rgb="FFFF0000"/>
        <rFont val="Comic Sans MS"/>
        <family val="4"/>
        <charset val="204"/>
      </rPr>
      <t>УРОЖАЙ 2024</t>
    </r>
  </si>
  <si>
    <r>
      <t xml:space="preserve">                                  </t>
    </r>
    <r>
      <rPr>
        <b/>
        <sz val="12"/>
        <rFont val="Comic Sans MS"/>
        <family val="4"/>
        <charset val="204"/>
      </rPr>
      <t xml:space="preserve"> МЁД «Разнотравье темное»  </t>
    </r>
    <r>
      <rPr>
        <b/>
        <sz val="12"/>
        <color rgb="FFFF0000"/>
        <rFont val="Comic Sans MS"/>
        <family val="4"/>
        <charset val="204"/>
      </rPr>
      <t>УРОЖАЙ 2024</t>
    </r>
  </si>
  <si>
    <r>
      <t xml:space="preserve">                                  </t>
    </r>
    <r>
      <rPr>
        <b/>
        <sz val="12"/>
        <rFont val="Comic Sans MS"/>
        <family val="4"/>
        <charset val="204"/>
      </rPr>
      <t xml:space="preserve"> МЁД «Разнотравье светлое» (луговой)  </t>
    </r>
    <r>
      <rPr>
        <b/>
        <sz val="12"/>
        <color rgb="FFFF0000"/>
        <rFont val="Comic Sans MS"/>
        <family val="4"/>
        <charset val="204"/>
      </rPr>
      <t xml:space="preserve">УРОЖАЙ 2024 </t>
    </r>
    <r>
      <rPr>
        <b/>
        <sz val="12"/>
        <color indexed="10"/>
        <rFont val="Comic Sans MS"/>
        <family val="4"/>
        <charset val="204"/>
      </rPr>
      <t xml:space="preserve"> </t>
    </r>
  </si>
  <si>
    <r>
      <t xml:space="preserve">                                  </t>
    </r>
    <r>
      <rPr>
        <b/>
        <sz val="12"/>
        <rFont val="Comic Sans MS"/>
        <family val="4"/>
        <charset val="204"/>
      </rPr>
      <t xml:space="preserve"> МЁД «Донниковый»  </t>
    </r>
    <r>
      <rPr>
        <b/>
        <sz val="12"/>
        <color rgb="FFFF0000"/>
        <rFont val="Comic Sans MS"/>
        <family val="4"/>
        <charset val="204"/>
      </rPr>
      <t>УРОЖАЙ 2024</t>
    </r>
  </si>
  <si>
    <r>
      <t xml:space="preserve">                                  </t>
    </r>
    <r>
      <rPr>
        <b/>
        <sz val="12"/>
        <rFont val="Comic Sans MS"/>
        <family val="4"/>
        <charset val="204"/>
      </rPr>
      <t xml:space="preserve"> МЁД «Дягилевый»  </t>
    </r>
    <r>
      <rPr>
        <b/>
        <sz val="12"/>
        <color rgb="FFFF0000"/>
        <rFont val="Comic Sans MS"/>
        <family val="4"/>
        <charset val="204"/>
      </rPr>
      <t>УРОЖАЙ 2024</t>
    </r>
  </si>
  <si>
    <r>
      <t xml:space="preserve">Мёд натуральный «Гречишный», 33 кг. </t>
    </r>
    <r>
      <rPr>
        <b/>
        <sz val="12"/>
        <color rgb="FFFF0000"/>
        <rFont val="Comic Sans MS"/>
        <family val="4"/>
        <charset val="204"/>
      </rPr>
      <t>УРОЖАЙ 2024</t>
    </r>
  </si>
  <si>
    <r>
      <t xml:space="preserve">                                  </t>
    </r>
    <r>
      <rPr>
        <b/>
        <sz val="12"/>
        <rFont val="Comic Sans MS"/>
        <family val="4"/>
        <charset val="204"/>
      </rPr>
      <t xml:space="preserve"> МЁД «Гречишный» </t>
    </r>
    <r>
      <rPr>
        <b/>
        <sz val="12"/>
        <color rgb="FFFF0000"/>
        <rFont val="Comic Sans MS"/>
        <family val="4"/>
        <charset val="204"/>
      </rPr>
      <t xml:space="preserve">УРОЖАЙ 2024 </t>
    </r>
    <r>
      <rPr>
        <b/>
        <sz val="12"/>
        <rFont val="Comic Sans MS"/>
        <family val="4"/>
        <charset val="204"/>
      </rPr>
      <t xml:space="preserve"> </t>
    </r>
  </si>
  <si>
    <r>
      <t xml:space="preserve">Мёд натуральный «Подсолнечниковый»33кг. </t>
    </r>
    <r>
      <rPr>
        <b/>
        <sz val="12"/>
        <color rgb="FFFF0000"/>
        <rFont val="Comic Sans MS"/>
        <family val="4"/>
        <charset val="204"/>
      </rPr>
      <t>УРОЖАЙ 2024</t>
    </r>
  </si>
  <si>
    <r>
      <t xml:space="preserve">                                  </t>
    </r>
    <r>
      <rPr>
        <b/>
        <sz val="12"/>
        <rFont val="Comic Sans MS"/>
        <family val="4"/>
        <charset val="204"/>
      </rPr>
      <t xml:space="preserve"> МЁД «Подсолнечниковый» </t>
    </r>
    <r>
      <rPr>
        <b/>
        <sz val="12"/>
        <color rgb="FFFF0000"/>
        <rFont val="Comic Sans MS"/>
        <family val="4"/>
        <charset val="204"/>
      </rPr>
      <t>УРОЖАЙ 2024</t>
    </r>
  </si>
  <si>
    <t>Прайс лист от 19.08.2024 года</t>
  </si>
  <si>
    <r>
      <t xml:space="preserve">Мёд натуральный «Липовый», 33 кг. </t>
    </r>
    <r>
      <rPr>
        <sz val="12"/>
        <color rgb="FFFF0000"/>
        <rFont val="Comic Sans MS"/>
        <family val="4"/>
        <charset val="204"/>
      </rPr>
      <t>(нет в наличии)</t>
    </r>
  </si>
  <si>
    <r>
      <t xml:space="preserve">                                  </t>
    </r>
    <r>
      <rPr>
        <b/>
        <sz val="12"/>
        <rFont val="Comic Sans MS"/>
        <family val="4"/>
        <charset val="204"/>
      </rPr>
      <t xml:space="preserve"> МЁД «Липовый» </t>
    </r>
    <r>
      <rPr>
        <b/>
        <sz val="12"/>
        <color rgb="FFFF0000"/>
        <rFont val="Comic Sans MS"/>
        <family val="4"/>
        <charset val="204"/>
      </rPr>
      <t>(нет в наличии)</t>
    </r>
  </si>
  <si>
    <r>
      <t xml:space="preserve">Мёд сотовый «Разнотравье» полурамки </t>
    </r>
    <r>
      <rPr>
        <sz val="12"/>
        <color rgb="FFFF0000"/>
        <rFont val="Comic Sans MS"/>
        <family val="4"/>
        <charset val="204"/>
      </rPr>
      <t>(нет в наличии)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</si>
</sst>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19" x14ac:knownFonts="1">
    <font>
      <sz val="10"/>
      <name val="Arial Cyr"/>
      <charset val="204"/>
    </font>
    <font>
      <sz val="12"/>
      <name val="Comic Sans MS"/>
      <family val="4"/>
      <charset val="204"/>
    </font>
    <font>
      <b/>
      <sz val="12"/>
      <name val="Comic Sans MS"/>
      <family val="4"/>
      <charset val="204"/>
    </font>
    <font>
      <sz val="8"/>
      <name val="Arial Cyr"/>
      <charset val="204"/>
    </font>
    <font>
      <sz val="10"/>
      <name val="Comic Sans MS"/>
      <family val="4"/>
      <charset val="204"/>
    </font>
    <font>
      <sz val="9"/>
      <name val="Comic Sans MS"/>
      <family val="4"/>
      <charset val="204"/>
    </font>
    <font>
      <b/>
      <sz val="14"/>
      <name val="Comic Sans MS"/>
      <family val="4"/>
      <charset val="204"/>
    </font>
    <font>
      <sz val="14"/>
      <name val="Comic Sans MS"/>
      <family val="4"/>
      <charset val="204"/>
    </font>
    <font>
      <b/>
      <sz val="20"/>
      <name val="Comic Sans MS"/>
      <family val="4"/>
      <charset val="204"/>
    </font>
    <font>
      <b/>
      <sz val="10"/>
      <name val="Comic Sans MS"/>
      <family val="4"/>
      <charset val="204"/>
    </font>
    <font>
      <b/>
      <sz val="26"/>
      <name val="Comic Sans MS"/>
      <family val="4"/>
      <charset val="204"/>
    </font>
    <font>
      <sz val="20"/>
      <name val="Comic Sans MS"/>
      <family val="4"/>
      <charset val="204"/>
    </font>
    <font>
      <b/>
      <sz val="10"/>
      <name val="Arial Cyr"/>
      <charset val="204"/>
    </font>
    <font>
      <b/>
      <sz val="10"/>
      <color indexed="10"/>
      <name val="Comic Sans MS"/>
      <family val="4"/>
      <charset val="204"/>
    </font>
    <font>
      <sz val="16"/>
      <name val="Comic Sans MS"/>
      <family val="4"/>
      <charset val="204"/>
    </font>
    <font>
      <b/>
      <sz val="10"/>
      <name val="Arial Narrow"/>
      <family val="2"/>
      <charset val="204"/>
    </font>
    <font>
      <b/>
      <sz val="12"/>
      <color indexed="10"/>
      <name val="Comic Sans MS"/>
      <family val="4"/>
      <charset val="204"/>
    </font>
    <font>
      <b/>
      <sz val="12"/>
      <color rgb="FFFF0000"/>
      <name val="Comic Sans MS"/>
      <family val="4"/>
      <charset val="204"/>
    </font>
    <font>
      <sz val="12"/>
      <color rgb="FFFF0000"/>
      <name val="Comic Sans MS"/>
      <family val="4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0" fillId="0" borderId="0" xfId="0" applyNumberFormat="1"/>
    <xf numFmtId="0" fontId="6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wrapText="1"/>
    </xf>
    <xf numFmtId="0" fontId="8" fillId="2" borderId="0" xfId="0" applyFont="1" applyFill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0" fillId="0" borderId="0" xfId="0" applyBorder="1"/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8" fillId="0" borderId="0" xfId="0" applyFont="1" applyAlignment="1"/>
    <xf numFmtId="3" fontId="8" fillId="4" borderId="0" xfId="0" applyNumberFormat="1" applyFont="1" applyFill="1" applyAlignment="1" applyProtection="1">
      <alignment horizontal="center"/>
      <protection hidden="1"/>
    </xf>
    <xf numFmtId="164" fontId="7" fillId="0" borderId="1" xfId="0" applyNumberFormat="1" applyFont="1" applyBorder="1" applyAlignment="1" applyProtection="1">
      <alignment horizontal="center" vertical="center"/>
      <protection hidden="1"/>
    </xf>
    <xf numFmtId="164" fontId="7" fillId="0" borderId="1" xfId="0" applyNumberFormat="1" applyFont="1" applyBorder="1" applyAlignment="1" applyProtection="1">
      <alignment horizontal="center"/>
      <protection hidden="1"/>
    </xf>
    <xf numFmtId="164" fontId="14" fillId="0" borderId="1" xfId="0" applyNumberFormat="1" applyFont="1" applyBorder="1" applyAlignment="1" applyProtection="1">
      <alignment horizontal="center"/>
      <protection hidden="1"/>
    </xf>
    <xf numFmtId="164" fontId="2" fillId="0" borderId="1" xfId="0" applyNumberFormat="1" applyFont="1" applyBorder="1" applyAlignment="1" applyProtection="1">
      <alignment horizontal="center"/>
      <protection hidden="1"/>
    </xf>
    <xf numFmtId="0" fontId="15" fillId="0" borderId="4" xfId="0" applyFont="1" applyBorder="1" applyAlignment="1"/>
    <xf numFmtId="0" fontId="15" fillId="0" borderId="0" xfId="0" applyFont="1" applyBorder="1" applyAlignment="1"/>
    <xf numFmtId="0" fontId="0" fillId="0" borderId="0" xfId="0" applyBorder="1" applyAlignment="1"/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13" fillId="0" borderId="5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8" fillId="2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95250</xdr:rowOff>
    </xdr:from>
    <xdr:to>
      <xdr:col>1</xdr:col>
      <xdr:colOff>3095625</xdr:colOff>
      <xdr:row>12</xdr:row>
      <xdr:rowOff>95250</xdr:rowOff>
    </xdr:to>
    <xdr:pic>
      <xdr:nvPicPr>
        <xdr:cNvPr id="1151" name="Picture 14" descr="Логотип крупный текст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"/>
          <a:ext cx="3476625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tabSelected="1" workbookViewId="0">
      <pane ySplit="1" topLeftCell="A2" activePane="bottomLeft" state="frozen"/>
      <selection pane="bottomLeft" activeCell="C22" sqref="C22"/>
    </sheetView>
  </sheetViews>
  <sheetFormatPr defaultRowHeight="12.75" x14ac:dyDescent="0.2"/>
  <cols>
    <col min="1" max="1" width="5.7109375" customWidth="1"/>
    <col min="2" max="2" width="69.5703125" customWidth="1"/>
    <col min="3" max="5" width="12.7109375" customWidth="1"/>
    <col min="7" max="7" width="33.85546875" customWidth="1"/>
    <col min="8" max="8" width="23.28515625" customWidth="1"/>
    <col min="9" max="9" width="15.5703125" customWidth="1"/>
  </cols>
  <sheetData>
    <row r="1" spans="1:9" ht="31.5" x14ac:dyDescent="0.6">
      <c r="A1" s="42" t="s">
        <v>129</v>
      </c>
      <c r="B1" s="42"/>
      <c r="C1" s="42"/>
      <c r="D1" s="42"/>
      <c r="E1" s="42"/>
      <c r="F1" s="41" t="s">
        <v>19</v>
      </c>
      <c r="G1" s="41"/>
      <c r="H1" s="27">
        <f>SUM(H17:H31)+H141</f>
        <v>0</v>
      </c>
      <c r="I1" s="11" t="s">
        <v>8</v>
      </c>
    </row>
    <row r="2" spans="1:9" x14ac:dyDescent="0.2">
      <c r="B2" s="45"/>
      <c r="C2" s="43" t="s">
        <v>105</v>
      </c>
      <c r="D2" s="44"/>
      <c r="E2" s="44"/>
    </row>
    <row r="3" spans="1:9" x14ac:dyDescent="0.2">
      <c r="B3" s="45"/>
      <c r="C3" s="44"/>
      <c r="D3" s="44"/>
      <c r="E3" s="44"/>
    </row>
    <row r="4" spans="1:9" x14ac:dyDescent="0.2">
      <c r="B4" s="45"/>
      <c r="C4" s="44"/>
      <c r="D4" s="44"/>
      <c r="E4" s="44"/>
    </row>
    <row r="5" spans="1:9" x14ac:dyDescent="0.2">
      <c r="B5" s="45"/>
      <c r="C5" s="44"/>
      <c r="D5" s="44"/>
      <c r="E5" s="44"/>
    </row>
    <row r="6" spans="1:9" x14ac:dyDescent="0.2">
      <c r="B6" s="45"/>
      <c r="C6" s="44"/>
      <c r="D6" s="44"/>
      <c r="E6" s="44"/>
    </row>
    <row r="7" spans="1:9" x14ac:dyDescent="0.2">
      <c r="B7" s="45"/>
      <c r="C7" s="44"/>
      <c r="D7" s="44"/>
      <c r="E7" s="44"/>
    </row>
    <row r="8" spans="1:9" x14ac:dyDescent="0.2">
      <c r="B8" s="45"/>
      <c r="C8" s="44"/>
      <c r="D8" s="44"/>
      <c r="E8" s="44"/>
    </row>
    <row r="9" spans="1:9" x14ac:dyDescent="0.2">
      <c r="B9" s="45"/>
      <c r="C9" s="44"/>
      <c r="D9" s="44"/>
      <c r="E9" s="44"/>
    </row>
    <row r="10" spans="1:9" x14ac:dyDescent="0.2">
      <c r="B10" s="45"/>
      <c r="C10" s="44"/>
      <c r="D10" s="44"/>
      <c r="E10" s="44"/>
    </row>
    <row r="11" spans="1:9" x14ac:dyDescent="0.2">
      <c r="B11" s="45"/>
      <c r="C11" s="44"/>
      <c r="D11" s="44"/>
      <c r="E11" s="44"/>
    </row>
    <row r="12" spans="1:9" ht="12.75" customHeight="1" x14ac:dyDescent="0.6">
      <c r="A12" s="26"/>
      <c r="B12" s="45"/>
      <c r="C12" s="44"/>
      <c r="D12" s="44"/>
      <c r="E12" s="44"/>
    </row>
    <row r="13" spans="1:9" ht="12.75" customHeight="1" x14ac:dyDescent="0.6">
      <c r="A13" s="26"/>
      <c r="B13" s="45"/>
      <c r="C13" s="44"/>
      <c r="D13" s="44"/>
      <c r="E13" s="44"/>
    </row>
    <row r="14" spans="1:9" ht="31.5" x14ac:dyDescent="0.6">
      <c r="A14" s="47" t="s">
        <v>94</v>
      </c>
      <c r="B14" s="47"/>
      <c r="C14" s="47"/>
      <c r="D14" s="47"/>
      <c r="E14" s="47"/>
    </row>
    <row r="15" spans="1:9" hidden="1" x14ac:dyDescent="0.2"/>
    <row r="16" spans="1:9" ht="54" x14ac:dyDescent="0.45">
      <c r="A16" s="12" t="s">
        <v>1</v>
      </c>
      <c r="B16" s="9" t="s">
        <v>2</v>
      </c>
      <c r="C16" s="13" t="s">
        <v>4</v>
      </c>
      <c r="D16" s="13" t="s">
        <v>5</v>
      </c>
      <c r="E16" s="13" t="s">
        <v>0</v>
      </c>
      <c r="G16" s="10" t="s">
        <v>7</v>
      </c>
      <c r="H16" s="4" t="s">
        <v>3</v>
      </c>
    </row>
    <row r="17" spans="1:8" ht="21" x14ac:dyDescent="0.4">
      <c r="A17" s="3">
        <v>1</v>
      </c>
      <c r="B17" s="1" t="s">
        <v>117</v>
      </c>
      <c r="C17" s="6">
        <v>180</v>
      </c>
      <c r="D17" s="6">
        <f>C17-5</f>
        <v>175</v>
      </c>
      <c r="E17" s="6">
        <f>C17-10</f>
        <v>170</v>
      </c>
      <c r="G17" s="24"/>
      <c r="H17" s="28">
        <f t="shared" ref="H17:H23" si="0">IF(SUM($G$17:$G$28)&gt;=10,G17*33*E17,IF(SUM($G$17:$G$28)&gt;=3,G17*33*D17,IF(SUM($G$17:$G$28)&gt;=1,G17*33*C17,0)))</f>
        <v>0</v>
      </c>
    </row>
    <row r="18" spans="1:8" ht="21" x14ac:dyDescent="0.2">
      <c r="A18" s="3">
        <v>2</v>
      </c>
      <c r="B18" s="2" t="s">
        <v>125</v>
      </c>
      <c r="C18" s="6">
        <v>180</v>
      </c>
      <c r="D18" s="6">
        <f>C18-5</f>
        <v>175</v>
      </c>
      <c r="E18" s="6">
        <f t="shared" ref="E18:E28" si="1">C18-10</f>
        <v>170</v>
      </c>
      <c r="G18" s="24"/>
      <c r="H18" s="28">
        <f t="shared" si="0"/>
        <v>0</v>
      </c>
    </row>
    <row r="19" spans="1:8" ht="21" customHeight="1" x14ac:dyDescent="0.2">
      <c r="A19" s="3">
        <v>3</v>
      </c>
      <c r="B19" s="2" t="s">
        <v>127</v>
      </c>
      <c r="C19" s="6">
        <v>190</v>
      </c>
      <c r="D19" s="6">
        <f t="shared" ref="D19:D28" si="2">C19-5</f>
        <v>185</v>
      </c>
      <c r="E19" s="6">
        <f t="shared" si="1"/>
        <v>180</v>
      </c>
      <c r="G19" s="24"/>
      <c r="H19" s="28">
        <f t="shared" si="0"/>
        <v>0</v>
      </c>
    </row>
    <row r="20" spans="1:8" ht="21" customHeight="1" x14ac:dyDescent="0.2">
      <c r="A20" s="3">
        <v>4</v>
      </c>
      <c r="B20" s="2" t="s">
        <v>118</v>
      </c>
      <c r="C20" s="6">
        <v>190</v>
      </c>
      <c r="D20" s="6">
        <f t="shared" si="2"/>
        <v>185</v>
      </c>
      <c r="E20" s="6">
        <f t="shared" si="1"/>
        <v>180</v>
      </c>
      <c r="G20" s="24"/>
      <c r="H20" s="28">
        <f t="shared" si="0"/>
        <v>0</v>
      </c>
    </row>
    <row r="21" spans="1:8" ht="21" x14ac:dyDescent="0.2">
      <c r="A21" s="3">
        <v>5</v>
      </c>
      <c r="B21" s="2" t="s">
        <v>108</v>
      </c>
      <c r="C21" s="6">
        <v>220</v>
      </c>
      <c r="D21" s="6">
        <f t="shared" si="2"/>
        <v>215</v>
      </c>
      <c r="E21" s="6">
        <f t="shared" si="1"/>
        <v>210</v>
      </c>
      <c r="G21" s="24"/>
      <c r="H21" s="28">
        <f t="shared" si="0"/>
        <v>0</v>
      </c>
    </row>
    <row r="22" spans="1:8" ht="21" x14ac:dyDescent="0.2">
      <c r="A22" s="3">
        <v>6</v>
      </c>
      <c r="B22" s="2" t="s">
        <v>109</v>
      </c>
      <c r="C22" s="6">
        <v>260</v>
      </c>
      <c r="D22" s="6">
        <f t="shared" si="2"/>
        <v>255</v>
      </c>
      <c r="E22" s="6">
        <f t="shared" si="1"/>
        <v>250</v>
      </c>
      <c r="G22" s="24"/>
      <c r="H22" s="28">
        <f t="shared" si="0"/>
        <v>0</v>
      </c>
    </row>
    <row r="23" spans="1:8" ht="21" x14ac:dyDescent="0.2">
      <c r="A23" s="3">
        <v>7</v>
      </c>
      <c r="B23" s="2" t="s">
        <v>110</v>
      </c>
      <c r="C23" s="6">
        <v>350</v>
      </c>
      <c r="D23" s="6">
        <f t="shared" si="2"/>
        <v>345</v>
      </c>
      <c r="E23" s="6">
        <f t="shared" si="1"/>
        <v>340</v>
      </c>
      <c r="G23" s="24"/>
      <c r="H23" s="28">
        <f t="shared" si="0"/>
        <v>0</v>
      </c>
    </row>
    <row r="24" spans="1:8" ht="21" x14ac:dyDescent="0.2">
      <c r="A24" s="3">
        <v>8</v>
      </c>
      <c r="B24" s="2" t="s">
        <v>119</v>
      </c>
      <c r="C24" s="6">
        <v>400</v>
      </c>
      <c r="D24" s="6">
        <f t="shared" si="2"/>
        <v>395</v>
      </c>
      <c r="E24" s="6">
        <f t="shared" si="1"/>
        <v>390</v>
      </c>
      <c r="G24" s="24"/>
      <c r="H24" s="28">
        <f>IF(SUM($G$17:$G$28)&gt;=10,G24*33*E24,IF(SUM($G$17:$G$28)&gt;=3,G24*33*D24,IF(SUM($G$17:$G$28)&gt;=1,G24*33*C24,0)))</f>
        <v>0</v>
      </c>
    </row>
    <row r="25" spans="1:8" ht="21" x14ac:dyDescent="0.2">
      <c r="A25" s="3">
        <v>9</v>
      </c>
      <c r="B25" s="2" t="s">
        <v>111</v>
      </c>
      <c r="C25" s="6">
        <v>330</v>
      </c>
      <c r="D25" s="6">
        <f t="shared" si="2"/>
        <v>325</v>
      </c>
      <c r="E25" s="6">
        <f t="shared" si="1"/>
        <v>320</v>
      </c>
      <c r="G25" s="24"/>
      <c r="H25" s="28">
        <f>IF(SUM($G$17:$G$28)&gt;=10,G25*33*E24,IF(SUM($G$17:$G$28)&gt;=3,G25*33*D24,IF(SUM($G$17:$G$28)&gt;=1,G25*33*C25,0)))</f>
        <v>0</v>
      </c>
    </row>
    <row r="26" spans="1:8" ht="21" x14ac:dyDescent="0.2">
      <c r="A26" s="3">
        <v>10</v>
      </c>
      <c r="B26" s="2" t="s">
        <v>112</v>
      </c>
      <c r="C26" s="6">
        <v>350</v>
      </c>
      <c r="D26" s="6">
        <f t="shared" si="2"/>
        <v>345</v>
      </c>
      <c r="E26" s="6">
        <f t="shared" si="1"/>
        <v>340</v>
      </c>
      <c r="G26" s="24"/>
      <c r="H26" s="28">
        <f>IF(SUM($G$17:$G$28)&gt;=10,G26*33*E26,IF(SUM($G$17:$G$28)&gt;=3,G26*33*D26,IF(SUM($G$17:$G$28)&gt;=1,G26*33*C26,0)))</f>
        <v>0</v>
      </c>
    </row>
    <row r="27" spans="1:8" ht="21" x14ac:dyDescent="0.2">
      <c r="A27" s="3">
        <v>11</v>
      </c>
      <c r="B27" s="2" t="s">
        <v>130</v>
      </c>
      <c r="C27" s="6">
        <v>400</v>
      </c>
      <c r="D27" s="6">
        <f t="shared" si="2"/>
        <v>395</v>
      </c>
      <c r="E27" s="6">
        <f t="shared" si="1"/>
        <v>390</v>
      </c>
      <c r="G27" s="24"/>
      <c r="H27" s="28">
        <f>IF(SUM($G$17:$G$28)&gt;=10,G27*33*E27,IF(SUM($G$17:$G$28)&gt;=3,G27*33*D27,IF(SUM($G$17:$G$28)&gt;=1,G27*33*C27,0)))</f>
        <v>0</v>
      </c>
    </row>
    <row r="28" spans="1:8" ht="21" x14ac:dyDescent="0.2">
      <c r="A28" s="3">
        <v>12</v>
      </c>
      <c r="B28" s="2" t="s">
        <v>120</v>
      </c>
      <c r="C28" s="6">
        <v>470</v>
      </c>
      <c r="D28" s="6">
        <f t="shared" si="2"/>
        <v>465</v>
      </c>
      <c r="E28" s="6">
        <f t="shared" si="1"/>
        <v>460</v>
      </c>
      <c r="G28" s="24"/>
      <c r="H28" s="28">
        <f>IF(SUM($G$17:$G$28)&gt;=10,G28*33*E28,IF(SUM($G$17:$G$28)&gt;=3,G28*33*D28,IF(SUM($G$17:$G$28)&gt;=1,G28*33*C28,0)))</f>
        <v>0</v>
      </c>
    </row>
    <row r="29" spans="1:8" ht="21" x14ac:dyDescent="0.2">
      <c r="A29" s="3">
        <v>13</v>
      </c>
      <c r="B29" s="2" t="s">
        <v>132</v>
      </c>
      <c r="C29" s="6">
        <v>300</v>
      </c>
      <c r="D29" s="6">
        <v>300</v>
      </c>
      <c r="E29" s="6">
        <v>300</v>
      </c>
      <c r="G29" s="24"/>
      <c r="H29" s="28">
        <f>IF(SUM($G$17:$G$28)&gt;=10,G29*33*E29,IF(SUM($G$17:$G$28)&gt;=3,G29*33*D29,IF(SUM($G$17:$G$28)&gt;=1,G29*33*C29,0)))</f>
        <v>0</v>
      </c>
    </row>
    <row r="30" spans="1:8" ht="15" x14ac:dyDescent="0.2">
      <c r="A30" s="7"/>
      <c r="G30" t="s">
        <v>6</v>
      </c>
      <c r="H30" s="8"/>
    </row>
    <row r="31" spans="1:8" ht="16.5" customHeight="1" x14ac:dyDescent="0.4">
      <c r="A31" s="46" t="s">
        <v>107</v>
      </c>
      <c r="B31" s="46"/>
      <c r="C31" s="46"/>
      <c r="D31" s="46"/>
      <c r="E31" s="46"/>
      <c r="G31" s="5">
        <f>SUM(G17:G28)</f>
        <v>0</v>
      </c>
      <c r="H31" s="28">
        <f>G31*300</f>
        <v>0</v>
      </c>
    </row>
    <row r="33" spans="1:8" ht="31.5" x14ac:dyDescent="0.6">
      <c r="A33" s="48" t="s">
        <v>93</v>
      </c>
      <c r="B33" s="48"/>
      <c r="C33" s="48"/>
      <c r="D33" s="48"/>
      <c r="E33" s="48"/>
      <c r="G33" s="52"/>
      <c r="H33" s="53"/>
    </row>
    <row r="34" spans="1:8" ht="18.75" customHeight="1" x14ac:dyDescent="0.2">
      <c r="A34" s="49" t="s">
        <v>91</v>
      </c>
      <c r="B34" s="50"/>
      <c r="C34" s="50"/>
      <c r="D34" s="50"/>
      <c r="E34" s="50"/>
      <c r="G34" s="20"/>
      <c r="H34" s="19"/>
    </row>
    <row r="35" spans="1:8" ht="54" x14ac:dyDescent="0.45">
      <c r="A35" s="14" t="s">
        <v>1</v>
      </c>
      <c r="B35" s="14" t="s">
        <v>2</v>
      </c>
      <c r="C35" s="21" t="s">
        <v>11</v>
      </c>
      <c r="D35" s="21" t="s">
        <v>9</v>
      </c>
      <c r="E35" s="3" t="s">
        <v>10</v>
      </c>
      <c r="G35" s="10" t="s">
        <v>20</v>
      </c>
      <c r="H35" s="4" t="s">
        <v>3</v>
      </c>
    </row>
    <row r="36" spans="1:8" ht="19.5" x14ac:dyDescent="0.4">
      <c r="A36" s="39" t="s">
        <v>121</v>
      </c>
      <c r="B36" s="40"/>
      <c r="C36" s="40"/>
      <c r="D36" s="40"/>
      <c r="E36" s="40"/>
      <c r="G36" s="37" t="s">
        <v>92</v>
      </c>
      <c r="H36" s="38"/>
    </row>
    <row r="37" spans="1:8" ht="21" x14ac:dyDescent="0.4">
      <c r="A37" s="15">
        <v>1</v>
      </c>
      <c r="B37" s="16" t="s">
        <v>12</v>
      </c>
      <c r="C37" s="17" t="s">
        <v>101</v>
      </c>
      <c r="D37" s="17">
        <v>6</v>
      </c>
      <c r="E37" s="31">
        <f>($C$17+40)*0.3+20</f>
        <v>86</v>
      </c>
      <c r="G37" s="25"/>
      <c r="H37" s="29">
        <f>G37*E37*D37</f>
        <v>0</v>
      </c>
    </row>
    <row r="38" spans="1:8" ht="21" x14ac:dyDescent="0.4">
      <c r="A38" s="15">
        <v>2</v>
      </c>
      <c r="B38" s="1" t="s">
        <v>13</v>
      </c>
      <c r="C38" s="17" t="s">
        <v>102</v>
      </c>
      <c r="D38" s="17">
        <v>6</v>
      </c>
      <c r="E38" s="31">
        <f>($C$17+40)*0.45+20</f>
        <v>119</v>
      </c>
      <c r="G38" s="25"/>
      <c r="H38" s="29">
        <f t="shared" ref="H38:H44" si="3">G38*E38*D38</f>
        <v>0</v>
      </c>
    </row>
    <row r="39" spans="1:8" ht="21" x14ac:dyDescent="0.4">
      <c r="A39" s="15">
        <v>3</v>
      </c>
      <c r="B39" s="1" t="s">
        <v>14</v>
      </c>
      <c r="C39" s="17" t="s">
        <v>103</v>
      </c>
      <c r="D39" s="17">
        <v>6</v>
      </c>
      <c r="E39" s="31">
        <f>($C$17+40)*0.5+20</f>
        <v>130</v>
      </c>
      <c r="G39" s="25"/>
      <c r="H39" s="29">
        <f t="shared" si="3"/>
        <v>0</v>
      </c>
    </row>
    <row r="40" spans="1:8" ht="21" x14ac:dyDescent="0.4">
      <c r="A40" s="15">
        <v>4</v>
      </c>
      <c r="B40" s="1" t="s">
        <v>15</v>
      </c>
      <c r="C40" s="17" t="s">
        <v>104</v>
      </c>
      <c r="D40" s="17">
        <v>8</v>
      </c>
      <c r="E40" s="31">
        <f>($C$17+30)*1+20</f>
        <v>230</v>
      </c>
      <c r="G40" s="25"/>
      <c r="H40" s="29">
        <f t="shared" si="3"/>
        <v>0</v>
      </c>
    </row>
    <row r="41" spans="1:8" ht="21" x14ac:dyDescent="0.4">
      <c r="A41" s="15">
        <v>5</v>
      </c>
      <c r="B41" s="1" t="s">
        <v>16</v>
      </c>
      <c r="C41" s="17" t="s">
        <v>101</v>
      </c>
      <c r="D41" s="17">
        <v>12</v>
      </c>
      <c r="E41" s="31">
        <f>($C$17+40)*0.3+25</f>
        <v>91</v>
      </c>
      <c r="G41" s="25"/>
      <c r="H41" s="29">
        <f t="shared" si="3"/>
        <v>0</v>
      </c>
    </row>
    <row r="42" spans="1:8" ht="21" x14ac:dyDescent="0.4">
      <c r="A42" s="15">
        <v>6</v>
      </c>
      <c r="B42" s="1" t="s">
        <v>17</v>
      </c>
      <c r="C42" s="17" t="s">
        <v>103</v>
      </c>
      <c r="D42" s="17">
        <v>6</v>
      </c>
      <c r="E42" s="31">
        <f>($C$17+40)*0.5+25</f>
        <v>135</v>
      </c>
      <c r="G42" s="25"/>
      <c r="H42" s="29">
        <f t="shared" si="3"/>
        <v>0</v>
      </c>
    </row>
    <row r="43" spans="1:8" ht="21" x14ac:dyDescent="0.4">
      <c r="A43" s="15">
        <v>7</v>
      </c>
      <c r="B43" s="1" t="s">
        <v>18</v>
      </c>
      <c r="C43" s="17" t="s">
        <v>103</v>
      </c>
      <c r="D43" s="17">
        <v>4</v>
      </c>
      <c r="E43" s="31">
        <f>($C$17+150)*0.5+350</f>
        <v>515</v>
      </c>
      <c r="G43" s="25"/>
      <c r="H43" s="29">
        <f t="shared" si="3"/>
        <v>0</v>
      </c>
    </row>
    <row r="44" spans="1:8" ht="21" x14ac:dyDescent="0.4">
      <c r="A44" s="15">
        <v>8</v>
      </c>
      <c r="B44" s="1" t="s">
        <v>18</v>
      </c>
      <c r="C44" s="17" t="s">
        <v>104</v>
      </c>
      <c r="D44" s="17">
        <v>4</v>
      </c>
      <c r="E44" s="31">
        <f>($C$17+120)*1+450</f>
        <v>750</v>
      </c>
      <c r="G44" s="25"/>
      <c r="H44" s="29">
        <f t="shared" si="3"/>
        <v>0</v>
      </c>
    </row>
    <row r="45" spans="1:8" ht="19.5" x14ac:dyDescent="0.4">
      <c r="A45" s="39" t="s">
        <v>126</v>
      </c>
      <c r="B45" s="40"/>
      <c r="C45" s="40"/>
      <c r="D45" s="40"/>
      <c r="E45" s="40"/>
      <c r="G45" s="37" t="s">
        <v>92</v>
      </c>
      <c r="H45" s="38"/>
    </row>
    <row r="46" spans="1:8" ht="21" x14ac:dyDescent="0.4">
      <c r="A46" s="15">
        <v>1</v>
      </c>
      <c r="B46" s="16" t="s">
        <v>21</v>
      </c>
      <c r="C46" s="17" t="s">
        <v>101</v>
      </c>
      <c r="D46" s="17">
        <v>6</v>
      </c>
      <c r="E46" s="31">
        <f>($C$18+40)*0.3+20</f>
        <v>86</v>
      </c>
      <c r="G46" s="25"/>
      <c r="H46" s="29">
        <f>G46*E46*D46</f>
        <v>0</v>
      </c>
    </row>
    <row r="47" spans="1:8" ht="21" x14ac:dyDescent="0.4">
      <c r="A47" s="15">
        <v>2</v>
      </c>
      <c r="B47" s="1" t="s">
        <v>22</v>
      </c>
      <c r="C47" s="17" t="s">
        <v>102</v>
      </c>
      <c r="D47" s="17">
        <v>6</v>
      </c>
      <c r="E47" s="31">
        <f>($C$18+40)*0.45+20</f>
        <v>119</v>
      </c>
      <c r="G47" s="25"/>
      <c r="H47" s="29">
        <f t="shared" ref="H47:H53" si="4">G47*E47*D47</f>
        <v>0</v>
      </c>
    </row>
    <row r="48" spans="1:8" ht="21" x14ac:dyDescent="0.4">
      <c r="A48" s="15">
        <v>3</v>
      </c>
      <c r="B48" s="1" t="s">
        <v>23</v>
      </c>
      <c r="C48" s="17" t="s">
        <v>103</v>
      </c>
      <c r="D48" s="17">
        <v>6</v>
      </c>
      <c r="E48" s="31">
        <f>($C$18+40)*0.5+20</f>
        <v>130</v>
      </c>
      <c r="G48" s="25"/>
      <c r="H48" s="29">
        <f t="shared" si="4"/>
        <v>0</v>
      </c>
    </row>
    <row r="49" spans="1:8" ht="21" x14ac:dyDescent="0.4">
      <c r="A49" s="15">
        <v>4</v>
      </c>
      <c r="B49" s="1" t="s">
        <v>24</v>
      </c>
      <c r="C49" s="17" t="s">
        <v>104</v>
      </c>
      <c r="D49" s="17">
        <v>8</v>
      </c>
      <c r="E49" s="31">
        <f>($C$18+30)*1+20</f>
        <v>230</v>
      </c>
      <c r="G49" s="25"/>
      <c r="H49" s="29">
        <f>G49*E49*D49</f>
        <v>0</v>
      </c>
    </row>
    <row r="50" spans="1:8" ht="21" x14ac:dyDescent="0.4">
      <c r="A50" s="15">
        <v>5</v>
      </c>
      <c r="B50" s="1" t="s">
        <v>25</v>
      </c>
      <c r="C50" s="17" t="s">
        <v>101</v>
      </c>
      <c r="D50" s="17">
        <v>12</v>
      </c>
      <c r="E50" s="31">
        <f>($C$18+40)*0.3+25</f>
        <v>91</v>
      </c>
      <c r="G50" s="25"/>
      <c r="H50" s="29">
        <f t="shared" si="4"/>
        <v>0</v>
      </c>
    </row>
    <row r="51" spans="1:8" ht="21" x14ac:dyDescent="0.4">
      <c r="A51" s="15">
        <v>6</v>
      </c>
      <c r="B51" s="1" t="s">
        <v>26</v>
      </c>
      <c r="C51" s="17" t="s">
        <v>103</v>
      </c>
      <c r="D51" s="17">
        <v>6</v>
      </c>
      <c r="E51" s="31">
        <f>($C$18+40)*0.5+25</f>
        <v>135</v>
      </c>
      <c r="G51" s="25"/>
      <c r="H51" s="29">
        <f t="shared" si="4"/>
        <v>0</v>
      </c>
    </row>
    <row r="52" spans="1:8" ht="21" x14ac:dyDescent="0.4">
      <c r="A52" s="15">
        <v>7</v>
      </c>
      <c r="B52" s="1" t="s">
        <v>27</v>
      </c>
      <c r="C52" s="17" t="s">
        <v>103</v>
      </c>
      <c r="D52" s="17">
        <v>4</v>
      </c>
      <c r="E52" s="31">
        <f>($C$18+150)*0.5+350</f>
        <v>515</v>
      </c>
      <c r="G52" s="25"/>
      <c r="H52" s="29">
        <f t="shared" si="4"/>
        <v>0</v>
      </c>
    </row>
    <row r="53" spans="1:8" ht="21" x14ac:dyDescent="0.4">
      <c r="A53" s="15">
        <v>8</v>
      </c>
      <c r="B53" s="1" t="s">
        <v>27</v>
      </c>
      <c r="C53" s="17" t="s">
        <v>104</v>
      </c>
      <c r="D53" s="17">
        <v>4</v>
      </c>
      <c r="E53" s="31">
        <f>($C$18+120)*1+450</f>
        <v>750</v>
      </c>
      <c r="G53" s="25"/>
      <c r="H53" s="29">
        <f t="shared" si="4"/>
        <v>0</v>
      </c>
    </row>
    <row r="54" spans="1:8" ht="19.5" x14ac:dyDescent="0.4">
      <c r="A54" s="39" t="s">
        <v>122</v>
      </c>
      <c r="B54" s="40"/>
      <c r="C54" s="40"/>
      <c r="D54" s="40"/>
      <c r="E54" s="40"/>
      <c r="G54" s="37" t="s">
        <v>92</v>
      </c>
      <c r="H54" s="38"/>
    </row>
    <row r="55" spans="1:8" ht="21" x14ac:dyDescent="0.4">
      <c r="A55" s="15">
        <v>1</v>
      </c>
      <c r="B55" s="16" t="s">
        <v>28</v>
      </c>
      <c r="C55" s="17" t="s">
        <v>101</v>
      </c>
      <c r="D55" s="17">
        <v>6</v>
      </c>
      <c r="E55" s="31">
        <f>($C$20+40)*0.3+20</f>
        <v>89</v>
      </c>
      <c r="G55" s="25"/>
      <c r="H55" s="29">
        <f>G55*E55*D55</f>
        <v>0</v>
      </c>
    </row>
    <row r="56" spans="1:8" ht="21" x14ac:dyDescent="0.4">
      <c r="A56" s="15">
        <v>2</v>
      </c>
      <c r="B56" s="1" t="s">
        <v>29</v>
      </c>
      <c r="C56" s="17" t="s">
        <v>102</v>
      </c>
      <c r="D56" s="17">
        <v>6</v>
      </c>
      <c r="E56" s="31">
        <f>($C$20+40)*0.45+20</f>
        <v>123.5</v>
      </c>
      <c r="G56" s="25"/>
      <c r="H56" s="29">
        <f t="shared" ref="H56:H62" si="5">G56*E56*D56</f>
        <v>0</v>
      </c>
    </row>
    <row r="57" spans="1:8" ht="21" x14ac:dyDescent="0.4">
      <c r="A57" s="15">
        <v>3</v>
      </c>
      <c r="B57" s="1" t="s">
        <v>30</v>
      </c>
      <c r="C57" s="17" t="s">
        <v>103</v>
      </c>
      <c r="D57" s="17">
        <v>6</v>
      </c>
      <c r="E57" s="31">
        <f>($C$20+40)*0.5+20</f>
        <v>135</v>
      </c>
      <c r="G57" s="25"/>
      <c r="H57" s="29">
        <f t="shared" si="5"/>
        <v>0</v>
      </c>
    </row>
    <row r="58" spans="1:8" ht="21" x14ac:dyDescent="0.4">
      <c r="A58" s="15">
        <v>4</v>
      </c>
      <c r="B58" s="1" t="s">
        <v>31</v>
      </c>
      <c r="C58" s="17" t="s">
        <v>104</v>
      </c>
      <c r="D58" s="17">
        <v>8</v>
      </c>
      <c r="E58" s="31">
        <f>($C$20+30)*1+20</f>
        <v>240</v>
      </c>
      <c r="G58" s="25"/>
      <c r="H58" s="29">
        <f t="shared" si="5"/>
        <v>0</v>
      </c>
    </row>
    <row r="59" spans="1:8" ht="21" x14ac:dyDescent="0.4">
      <c r="A59" s="15">
        <v>5</v>
      </c>
      <c r="B59" s="1" t="s">
        <v>32</v>
      </c>
      <c r="C59" s="17" t="s">
        <v>101</v>
      </c>
      <c r="D59" s="17">
        <v>12</v>
      </c>
      <c r="E59" s="31">
        <f>($C$20+40)*0.3+25</f>
        <v>94</v>
      </c>
      <c r="G59" s="25"/>
      <c r="H59" s="29">
        <f t="shared" si="5"/>
        <v>0</v>
      </c>
    </row>
    <row r="60" spans="1:8" ht="21" x14ac:dyDescent="0.4">
      <c r="A60" s="15">
        <v>6</v>
      </c>
      <c r="B60" s="1" t="s">
        <v>33</v>
      </c>
      <c r="C60" s="17" t="s">
        <v>103</v>
      </c>
      <c r="D60" s="17">
        <v>6</v>
      </c>
      <c r="E60" s="31">
        <f>($C$20+40)*0.5+25</f>
        <v>140</v>
      </c>
      <c r="G60" s="25"/>
      <c r="H60" s="29">
        <f t="shared" si="5"/>
        <v>0</v>
      </c>
    </row>
    <row r="61" spans="1:8" ht="21" x14ac:dyDescent="0.4">
      <c r="A61" s="15">
        <v>7</v>
      </c>
      <c r="B61" s="1" t="s">
        <v>34</v>
      </c>
      <c r="C61" s="17" t="s">
        <v>103</v>
      </c>
      <c r="D61" s="17">
        <v>4</v>
      </c>
      <c r="E61" s="31">
        <f>($C$20+150)*0.5+350</f>
        <v>520</v>
      </c>
      <c r="G61" s="25"/>
      <c r="H61" s="29">
        <f t="shared" si="5"/>
        <v>0</v>
      </c>
    </row>
    <row r="62" spans="1:8" ht="21" x14ac:dyDescent="0.4">
      <c r="A62" s="15">
        <v>8</v>
      </c>
      <c r="B62" s="1" t="s">
        <v>34</v>
      </c>
      <c r="C62" s="17" t="s">
        <v>104</v>
      </c>
      <c r="D62" s="17">
        <v>4</v>
      </c>
      <c r="E62" s="31">
        <f>($C$20+120)*1+450</f>
        <v>760</v>
      </c>
      <c r="G62" s="25"/>
      <c r="H62" s="29">
        <f t="shared" si="5"/>
        <v>0</v>
      </c>
    </row>
    <row r="63" spans="1:8" ht="19.5" x14ac:dyDescent="0.4">
      <c r="A63" s="39" t="s">
        <v>128</v>
      </c>
      <c r="B63" s="40"/>
      <c r="C63" s="40"/>
      <c r="D63" s="40"/>
      <c r="E63" s="40"/>
      <c r="G63" s="37" t="s">
        <v>92</v>
      </c>
      <c r="H63" s="38"/>
    </row>
    <row r="64" spans="1:8" ht="21" x14ac:dyDescent="0.4">
      <c r="A64" s="15">
        <v>1</v>
      </c>
      <c r="B64" s="16" t="s">
        <v>35</v>
      </c>
      <c r="C64" s="17" t="s">
        <v>101</v>
      </c>
      <c r="D64" s="17">
        <v>6</v>
      </c>
      <c r="E64" s="31">
        <f>($C$19+40)*0.3+20</f>
        <v>89</v>
      </c>
      <c r="G64" s="25"/>
      <c r="H64" s="29">
        <f>G64*E64*D64</f>
        <v>0</v>
      </c>
    </row>
    <row r="65" spans="1:8" ht="21" x14ac:dyDescent="0.4">
      <c r="A65" s="15">
        <v>2</v>
      </c>
      <c r="B65" s="1" t="s">
        <v>36</v>
      </c>
      <c r="C65" s="17" t="s">
        <v>102</v>
      </c>
      <c r="D65" s="17">
        <v>6</v>
      </c>
      <c r="E65" s="31">
        <f>($C$19+40)*0.45+20</f>
        <v>123.5</v>
      </c>
      <c r="G65" s="25"/>
      <c r="H65" s="29">
        <f t="shared" ref="H65:H71" si="6">G65*E65*D65</f>
        <v>0</v>
      </c>
    </row>
    <row r="66" spans="1:8" ht="21" x14ac:dyDescent="0.4">
      <c r="A66" s="15">
        <v>3</v>
      </c>
      <c r="B66" s="1" t="s">
        <v>37</v>
      </c>
      <c r="C66" s="17" t="s">
        <v>103</v>
      </c>
      <c r="D66" s="17">
        <v>6</v>
      </c>
      <c r="E66" s="31">
        <f>($C$19+40)*0.5+20</f>
        <v>135</v>
      </c>
      <c r="G66" s="25"/>
      <c r="H66" s="29">
        <f t="shared" si="6"/>
        <v>0</v>
      </c>
    </row>
    <row r="67" spans="1:8" ht="21" x14ac:dyDescent="0.4">
      <c r="A67" s="15">
        <v>4</v>
      </c>
      <c r="B67" s="1" t="s">
        <v>38</v>
      </c>
      <c r="C67" s="17" t="s">
        <v>104</v>
      </c>
      <c r="D67" s="17">
        <v>8</v>
      </c>
      <c r="E67" s="31">
        <f>($C$19+30)*1+20</f>
        <v>240</v>
      </c>
      <c r="G67" s="25"/>
      <c r="H67" s="29">
        <f t="shared" si="6"/>
        <v>0</v>
      </c>
    </row>
    <row r="68" spans="1:8" ht="21" x14ac:dyDescent="0.4">
      <c r="A68" s="15">
        <v>5</v>
      </c>
      <c r="B68" s="1" t="s">
        <v>39</v>
      </c>
      <c r="C68" s="17" t="s">
        <v>101</v>
      </c>
      <c r="D68" s="17">
        <v>12</v>
      </c>
      <c r="E68" s="31">
        <f>($C$19+40)*0.3+25</f>
        <v>94</v>
      </c>
      <c r="G68" s="25"/>
      <c r="H68" s="29">
        <f t="shared" si="6"/>
        <v>0</v>
      </c>
    </row>
    <row r="69" spans="1:8" ht="21" x14ac:dyDescent="0.4">
      <c r="A69" s="15">
        <v>6</v>
      </c>
      <c r="B69" s="1" t="s">
        <v>40</v>
      </c>
      <c r="C69" s="17" t="s">
        <v>103</v>
      </c>
      <c r="D69" s="17">
        <v>6</v>
      </c>
      <c r="E69" s="31">
        <f>($C$19+40)*0.5+25</f>
        <v>140</v>
      </c>
      <c r="G69" s="25"/>
      <c r="H69" s="29">
        <f t="shared" si="6"/>
        <v>0</v>
      </c>
    </row>
    <row r="70" spans="1:8" ht="21" x14ac:dyDescent="0.4">
      <c r="A70" s="15">
        <v>7</v>
      </c>
      <c r="B70" s="1" t="s">
        <v>41</v>
      </c>
      <c r="C70" s="17" t="s">
        <v>103</v>
      </c>
      <c r="D70" s="17">
        <v>4</v>
      </c>
      <c r="E70" s="31">
        <f>($C$19+150)*0.5+350</f>
        <v>520</v>
      </c>
      <c r="G70" s="25"/>
      <c r="H70" s="29">
        <f t="shared" si="6"/>
        <v>0</v>
      </c>
    </row>
    <row r="71" spans="1:8" ht="21" x14ac:dyDescent="0.4">
      <c r="A71" s="15">
        <v>8</v>
      </c>
      <c r="B71" s="1" t="s">
        <v>41</v>
      </c>
      <c r="C71" s="17" t="s">
        <v>104</v>
      </c>
      <c r="D71" s="17">
        <v>4</v>
      </c>
      <c r="E71" s="31">
        <f>($C$19+120)*1+450</f>
        <v>760</v>
      </c>
      <c r="G71" s="25"/>
      <c r="H71" s="29">
        <f t="shared" si="6"/>
        <v>0</v>
      </c>
    </row>
    <row r="72" spans="1:8" ht="19.5" x14ac:dyDescent="0.4">
      <c r="A72" s="39" t="s">
        <v>113</v>
      </c>
      <c r="B72" s="40"/>
      <c r="C72" s="40"/>
      <c r="D72" s="40"/>
      <c r="E72" s="40"/>
      <c r="G72" s="37" t="s">
        <v>92</v>
      </c>
      <c r="H72" s="38"/>
    </row>
    <row r="73" spans="1:8" ht="21" x14ac:dyDescent="0.4">
      <c r="A73" s="15">
        <v>1</v>
      </c>
      <c r="B73" s="16" t="s">
        <v>42</v>
      </c>
      <c r="C73" s="17" t="s">
        <v>101</v>
      </c>
      <c r="D73" s="17">
        <v>6</v>
      </c>
      <c r="E73" s="31">
        <f>($C$21+40)*0.3+20</f>
        <v>98</v>
      </c>
      <c r="G73" s="25"/>
      <c r="H73" s="29">
        <f>G73*E73*D73</f>
        <v>0</v>
      </c>
    </row>
    <row r="74" spans="1:8" ht="21" x14ac:dyDescent="0.4">
      <c r="A74" s="15">
        <v>2</v>
      </c>
      <c r="B74" s="1" t="s">
        <v>43</v>
      </c>
      <c r="C74" s="17" t="s">
        <v>102</v>
      </c>
      <c r="D74" s="17">
        <v>6</v>
      </c>
      <c r="E74" s="31">
        <f>($C$21+40)*0.45+20</f>
        <v>137</v>
      </c>
      <c r="G74" s="25"/>
      <c r="H74" s="29">
        <f t="shared" ref="H74:H80" si="7">G74*E74*D74</f>
        <v>0</v>
      </c>
    </row>
    <row r="75" spans="1:8" ht="21" x14ac:dyDescent="0.4">
      <c r="A75" s="15">
        <v>3</v>
      </c>
      <c r="B75" s="1" t="s">
        <v>44</v>
      </c>
      <c r="C75" s="17" t="s">
        <v>103</v>
      </c>
      <c r="D75" s="17">
        <v>6</v>
      </c>
      <c r="E75" s="31">
        <f>($C$21+40)*0.5+20</f>
        <v>150</v>
      </c>
      <c r="G75" s="25"/>
      <c r="H75" s="29">
        <f t="shared" si="7"/>
        <v>0</v>
      </c>
    </row>
    <row r="76" spans="1:8" ht="21" x14ac:dyDescent="0.4">
      <c r="A76" s="15">
        <v>4</v>
      </c>
      <c r="B76" s="1" t="s">
        <v>45</v>
      </c>
      <c r="C76" s="17" t="s">
        <v>104</v>
      </c>
      <c r="D76" s="17">
        <v>8</v>
      </c>
      <c r="E76" s="31">
        <f>($C$21+30)*1+20</f>
        <v>270</v>
      </c>
      <c r="G76" s="25"/>
      <c r="H76" s="29">
        <f t="shared" si="7"/>
        <v>0</v>
      </c>
    </row>
    <row r="77" spans="1:8" ht="21" x14ac:dyDescent="0.4">
      <c r="A77" s="15">
        <v>5</v>
      </c>
      <c r="B77" s="1" t="s">
        <v>46</v>
      </c>
      <c r="C77" s="17" t="s">
        <v>101</v>
      </c>
      <c r="D77" s="17">
        <v>12</v>
      </c>
      <c r="E77" s="31">
        <f>($C$21+40)*0.3+25</f>
        <v>103</v>
      </c>
      <c r="G77" s="25"/>
      <c r="H77" s="29">
        <f t="shared" si="7"/>
        <v>0</v>
      </c>
    </row>
    <row r="78" spans="1:8" ht="21" x14ac:dyDescent="0.4">
      <c r="A78" s="15">
        <v>6</v>
      </c>
      <c r="B78" s="1" t="s">
        <v>47</v>
      </c>
      <c r="C78" s="17" t="s">
        <v>103</v>
      </c>
      <c r="D78" s="17">
        <v>6</v>
      </c>
      <c r="E78" s="31">
        <f>($C$21+40)*0.5+25</f>
        <v>155</v>
      </c>
      <c r="G78" s="25"/>
      <c r="H78" s="29">
        <f t="shared" si="7"/>
        <v>0</v>
      </c>
    </row>
    <row r="79" spans="1:8" ht="21" x14ac:dyDescent="0.4">
      <c r="A79" s="15">
        <v>7</v>
      </c>
      <c r="B79" s="1" t="s">
        <v>48</v>
      </c>
      <c r="C79" s="17" t="s">
        <v>103</v>
      </c>
      <c r="D79" s="17">
        <v>4</v>
      </c>
      <c r="E79" s="31">
        <f>($C$21+150)*0.5+350</f>
        <v>535</v>
      </c>
      <c r="G79" s="25"/>
      <c r="H79" s="29">
        <f t="shared" si="7"/>
        <v>0</v>
      </c>
    </row>
    <row r="80" spans="1:8" ht="21" x14ac:dyDescent="0.4">
      <c r="A80" s="15">
        <v>8</v>
      </c>
      <c r="B80" s="1" t="s">
        <v>48</v>
      </c>
      <c r="C80" s="17" t="s">
        <v>104</v>
      </c>
      <c r="D80" s="17">
        <v>4</v>
      </c>
      <c r="E80" s="31">
        <f>($C$21+120)*1+450</f>
        <v>790</v>
      </c>
      <c r="G80" s="25"/>
      <c r="H80" s="29">
        <f t="shared" si="7"/>
        <v>0</v>
      </c>
    </row>
    <row r="81" spans="1:8" ht="19.5" x14ac:dyDescent="0.4">
      <c r="A81" s="39" t="s">
        <v>114</v>
      </c>
      <c r="B81" s="40"/>
      <c r="C81" s="40"/>
      <c r="D81" s="40"/>
      <c r="E81" s="40"/>
      <c r="G81" s="37" t="s">
        <v>92</v>
      </c>
      <c r="H81" s="38"/>
    </row>
    <row r="82" spans="1:8" ht="21" x14ac:dyDescent="0.4">
      <c r="A82" s="15">
        <v>1</v>
      </c>
      <c r="B82" s="16" t="s">
        <v>49</v>
      </c>
      <c r="C82" s="17" t="s">
        <v>101</v>
      </c>
      <c r="D82" s="17">
        <v>6</v>
      </c>
      <c r="E82" s="31">
        <f>($C$22+40)*0.3+20</f>
        <v>110</v>
      </c>
      <c r="G82" s="25"/>
      <c r="H82" s="29">
        <f>G82*E82*D82</f>
        <v>0</v>
      </c>
    </row>
    <row r="83" spans="1:8" ht="21" x14ac:dyDescent="0.4">
      <c r="A83" s="15">
        <v>2</v>
      </c>
      <c r="B83" s="1" t="s">
        <v>50</v>
      </c>
      <c r="C83" s="17" t="s">
        <v>102</v>
      </c>
      <c r="D83" s="17">
        <v>6</v>
      </c>
      <c r="E83" s="31">
        <f>($C$22+40)*0.45+20</f>
        <v>155</v>
      </c>
      <c r="G83" s="25"/>
      <c r="H83" s="29">
        <f t="shared" ref="H83:H89" si="8">G83*E83*D83</f>
        <v>0</v>
      </c>
    </row>
    <row r="84" spans="1:8" ht="21" x14ac:dyDescent="0.4">
      <c r="A84" s="15">
        <v>3</v>
      </c>
      <c r="B84" s="1" t="s">
        <v>51</v>
      </c>
      <c r="C84" s="17" t="s">
        <v>103</v>
      </c>
      <c r="D84" s="17">
        <v>6</v>
      </c>
      <c r="E84" s="31">
        <f>($C$22+40)*0.5+20</f>
        <v>170</v>
      </c>
      <c r="G84" s="25"/>
      <c r="H84" s="29">
        <f t="shared" si="8"/>
        <v>0</v>
      </c>
    </row>
    <row r="85" spans="1:8" ht="21" x14ac:dyDescent="0.4">
      <c r="A85" s="15">
        <v>4</v>
      </c>
      <c r="B85" s="1" t="s">
        <v>52</v>
      </c>
      <c r="C85" s="17" t="s">
        <v>104</v>
      </c>
      <c r="D85" s="17">
        <v>8</v>
      </c>
      <c r="E85" s="31">
        <f>($C$22+30)*1+20</f>
        <v>310</v>
      </c>
      <c r="G85" s="25"/>
      <c r="H85" s="29">
        <f t="shared" si="8"/>
        <v>0</v>
      </c>
    </row>
    <row r="86" spans="1:8" ht="21" x14ac:dyDescent="0.4">
      <c r="A86" s="15">
        <v>5</v>
      </c>
      <c r="B86" s="1" t="s">
        <v>53</v>
      </c>
      <c r="C86" s="17" t="s">
        <v>101</v>
      </c>
      <c r="D86" s="17">
        <v>12</v>
      </c>
      <c r="E86" s="31">
        <f>($C$22+40)*0.3+25</f>
        <v>115</v>
      </c>
      <c r="G86" s="25"/>
      <c r="H86" s="29">
        <f t="shared" si="8"/>
        <v>0</v>
      </c>
    </row>
    <row r="87" spans="1:8" ht="21" x14ac:dyDescent="0.4">
      <c r="A87" s="15">
        <v>6</v>
      </c>
      <c r="B87" s="1" t="s">
        <v>54</v>
      </c>
      <c r="C87" s="17" t="s">
        <v>103</v>
      </c>
      <c r="D87" s="17">
        <v>6</v>
      </c>
      <c r="E87" s="31">
        <f>($C$22+40)*0.5+25</f>
        <v>175</v>
      </c>
      <c r="G87" s="25"/>
      <c r="H87" s="29">
        <f t="shared" si="8"/>
        <v>0</v>
      </c>
    </row>
    <row r="88" spans="1:8" ht="21" x14ac:dyDescent="0.4">
      <c r="A88" s="15">
        <v>7</v>
      </c>
      <c r="B88" s="1" t="s">
        <v>55</v>
      </c>
      <c r="C88" s="17" t="s">
        <v>103</v>
      </c>
      <c r="D88" s="17">
        <v>4</v>
      </c>
      <c r="E88" s="31">
        <f>($C$22+150)*0.5+350</f>
        <v>555</v>
      </c>
      <c r="G88" s="25"/>
      <c r="H88" s="29">
        <f t="shared" si="8"/>
        <v>0</v>
      </c>
    </row>
    <row r="89" spans="1:8" ht="21" x14ac:dyDescent="0.4">
      <c r="A89" s="15">
        <v>8</v>
      </c>
      <c r="B89" s="1" t="s">
        <v>55</v>
      </c>
      <c r="C89" s="17" t="s">
        <v>104</v>
      </c>
      <c r="D89" s="17">
        <v>4</v>
      </c>
      <c r="E89" s="31">
        <f>($C$22+120)*1+450</f>
        <v>830</v>
      </c>
      <c r="G89" s="25"/>
      <c r="H89" s="29">
        <f t="shared" si="8"/>
        <v>0</v>
      </c>
    </row>
    <row r="90" spans="1:8" ht="19.5" x14ac:dyDescent="0.4">
      <c r="A90" s="39" t="s">
        <v>115</v>
      </c>
      <c r="B90" s="40"/>
      <c r="C90" s="40"/>
      <c r="D90" s="40"/>
      <c r="E90" s="40"/>
      <c r="G90" s="37" t="s">
        <v>92</v>
      </c>
      <c r="H90" s="38"/>
    </row>
    <row r="91" spans="1:8" ht="21" x14ac:dyDescent="0.4">
      <c r="A91" s="15">
        <v>1</v>
      </c>
      <c r="B91" s="16" t="s">
        <v>56</v>
      </c>
      <c r="C91" s="17" t="s">
        <v>101</v>
      </c>
      <c r="D91" s="17">
        <v>6</v>
      </c>
      <c r="E91" s="31">
        <f>($C$23+40)*0.3+20</f>
        <v>137</v>
      </c>
      <c r="G91" s="25"/>
      <c r="H91" s="29">
        <f>G91*E91*D91</f>
        <v>0</v>
      </c>
    </row>
    <row r="92" spans="1:8" ht="21" x14ac:dyDescent="0.4">
      <c r="A92" s="15">
        <v>2</v>
      </c>
      <c r="B92" s="1" t="s">
        <v>57</v>
      </c>
      <c r="C92" s="17" t="s">
        <v>102</v>
      </c>
      <c r="D92" s="17">
        <v>6</v>
      </c>
      <c r="E92" s="31">
        <f>($C$23+40)*0.45+20</f>
        <v>195.5</v>
      </c>
      <c r="G92" s="25"/>
      <c r="H92" s="29">
        <f t="shared" ref="H92:H98" si="9">G92*E92*D92</f>
        <v>0</v>
      </c>
    </row>
    <row r="93" spans="1:8" ht="21" x14ac:dyDescent="0.4">
      <c r="A93" s="15">
        <v>3</v>
      </c>
      <c r="B93" s="1" t="s">
        <v>58</v>
      </c>
      <c r="C93" s="17" t="s">
        <v>103</v>
      </c>
      <c r="D93" s="17">
        <v>6</v>
      </c>
      <c r="E93" s="31">
        <f>($C$23+40)*0.5+20</f>
        <v>215</v>
      </c>
      <c r="G93" s="25"/>
      <c r="H93" s="29">
        <f t="shared" si="9"/>
        <v>0</v>
      </c>
    </row>
    <row r="94" spans="1:8" ht="21" x14ac:dyDescent="0.4">
      <c r="A94" s="15">
        <v>4</v>
      </c>
      <c r="B94" s="1" t="s">
        <v>59</v>
      </c>
      <c r="C94" s="17" t="s">
        <v>104</v>
      </c>
      <c r="D94" s="17">
        <v>8</v>
      </c>
      <c r="E94" s="31">
        <f>($C$23+30)*1+20</f>
        <v>400</v>
      </c>
      <c r="G94" s="25"/>
      <c r="H94" s="29">
        <f t="shared" si="9"/>
        <v>0</v>
      </c>
    </row>
    <row r="95" spans="1:8" ht="21" x14ac:dyDescent="0.4">
      <c r="A95" s="15">
        <v>5</v>
      </c>
      <c r="B95" s="1" t="s">
        <v>60</v>
      </c>
      <c r="C95" s="17" t="s">
        <v>101</v>
      </c>
      <c r="D95" s="17">
        <v>12</v>
      </c>
      <c r="E95" s="31">
        <f>($C$23+40)*0.3+25</f>
        <v>142</v>
      </c>
      <c r="G95" s="25"/>
      <c r="H95" s="29">
        <f t="shared" si="9"/>
        <v>0</v>
      </c>
    </row>
    <row r="96" spans="1:8" ht="21" x14ac:dyDescent="0.4">
      <c r="A96" s="15">
        <v>6</v>
      </c>
      <c r="B96" s="1" t="s">
        <v>61</v>
      </c>
      <c r="C96" s="17" t="s">
        <v>103</v>
      </c>
      <c r="D96" s="17">
        <v>6</v>
      </c>
      <c r="E96" s="31">
        <f>($C$23+40)*0.5+25</f>
        <v>220</v>
      </c>
      <c r="G96" s="25"/>
      <c r="H96" s="29">
        <f t="shared" si="9"/>
        <v>0</v>
      </c>
    </row>
    <row r="97" spans="1:8" ht="21" x14ac:dyDescent="0.4">
      <c r="A97" s="15">
        <v>7</v>
      </c>
      <c r="B97" s="1" t="s">
        <v>62</v>
      </c>
      <c r="C97" s="17" t="s">
        <v>103</v>
      </c>
      <c r="D97" s="17">
        <v>4</v>
      </c>
      <c r="E97" s="31">
        <f>($C$23+150)*0.5+350</f>
        <v>600</v>
      </c>
      <c r="G97" s="25"/>
      <c r="H97" s="29">
        <f t="shared" si="9"/>
        <v>0</v>
      </c>
    </row>
    <row r="98" spans="1:8" ht="21" x14ac:dyDescent="0.4">
      <c r="A98" s="15">
        <v>8</v>
      </c>
      <c r="B98" s="1" t="s">
        <v>62</v>
      </c>
      <c r="C98" s="17" t="s">
        <v>104</v>
      </c>
      <c r="D98" s="17">
        <v>4</v>
      </c>
      <c r="E98" s="31">
        <f>($C$23+120)*1+450</f>
        <v>920</v>
      </c>
      <c r="G98" s="25"/>
      <c r="H98" s="29">
        <f t="shared" si="9"/>
        <v>0</v>
      </c>
    </row>
    <row r="99" spans="1:8" ht="19.5" x14ac:dyDescent="0.4">
      <c r="A99" s="39" t="s">
        <v>123</v>
      </c>
      <c r="B99" s="40"/>
      <c r="C99" s="40"/>
      <c r="D99" s="40"/>
      <c r="E99" s="40"/>
      <c r="G99" s="37" t="s">
        <v>92</v>
      </c>
      <c r="H99" s="38"/>
    </row>
    <row r="100" spans="1:8" ht="21" x14ac:dyDescent="0.4">
      <c r="A100" s="15">
        <v>1</v>
      </c>
      <c r="B100" s="16" t="s">
        <v>63</v>
      </c>
      <c r="C100" s="17" t="s">
        <v>101</v>
      </c>
      <c r="D100" s="17">
        <v>6</v>
      </c>
      <c r="E100" s="31">
        <f>($C$24+40)*0.3+20</f>
        <v>152</v>
      </c>
      <c r="G100" s="25"/>
      <c r="H100" s="29">
        <f>G100*E100*D100</f>
        <v>0</v>
      </c>
    </row>
    <row r="101" spans="1:8" ht="21" x14ac:dyDescent="0.4">
      <c r="A101" s="15">
        <v>2</v>
      </c>
      <c r="B101" s="1" t="s">
        <v>64</v>
      </c>
      <c r="C101" s="17" t="s">
        <v>102</v>
      </c>
      <c r="D101" s="17">
        <v>6</v>
      </c>
      <c r="E101" s="31">
        <f>($C$24+40)*0.45+20</f>
        <v>218</v>
      </c>
      <c r="G101" s="25"/>
      <c r="H101" s="29">
        <f t="shared" ref="H101:H107" si="10">G101*E101*D101</f>
        <v>0</v>
      </c>
    </row>
    <row r="102" spans="1:8" ht="21" x14ac:dyDescent="0.4">
      <c r="A102" s="15">
        <v>3</v>
      </c>
      <c r="B102" s="1" t="s">
        <v>65</v>
      </c>
      <c r="C102" s="17" t="s">
        <v>103</v>
      </c>
      <c r="D102" s="17">
        <v>6</v>
      </c>
      <c r="E102" s="31">
        <f>($C$24+40)*0.5+20</f>
        <v>240</v>
      </c>
      <c r="G102" s="25"/>
      <c r="H102" s="29">
        <f t="shared" si="10"/>
        <v>0</v>
      </c>
    </row>
    <row r="103" spans="1:8" ht="21" x14ac:dyDescent="0.4">
      <c r="A103" s="15">
        <v>4</v>
      </c>
      <c r="B103" s="1" t="s">
        <v>66</v>
      </c>
      <c r="C103" s="17" t="s">
        <v>104</v>
      </c>
      <c r="D103" s="17">
        <v>8</v>
      </c>
      <c r="E103" s="31">
        <f>($C$24+30)*1+20</f>
        <v>450</v>
      </c>
      <c r="G103" s="25"/>
      <c r="H103" s="29">
        <f t="shared" si="10"/>
        <v>0</v>
      </c>
    </row>
    <row r="104" spans="1:8" ht="21" x14ac:dyDescent="0.4">
      <c r="A104" s="15">
        <v>5</v>
      </c>
      <c r="B104" s="1" t="s">
        <v>67</v>
      </c>
      <c r="C104" s="17" t="s">
        <v>101</v>
      </c>
      <c r="D104" s="17">
        <v>12</v>
      </c>
      <c r="E104" s="31">
        <f>($C$24+40)*0.3+25</f>
        <v>157</v>
      </c>
      <c r="G104" s="25"/>
      <c r="H104" s="29">
        <f t="shared" si="10"/>
        <v>0</v>
      </c>
    </row>
    <row r="105" spans="1:8" ht="21" x14ac:dyDescent="0.4">
      <c r="A105" s="15">
        <v>6</v>
      </c>
      <c r="B105" s="1" t="s">
        <v>68</v>
      </c>
      <c r="C105" s="17" t="s">
        <v>103</v>
      </c>
      <c r="D105" s="17">
        <v>6</v>
      </c>
      <c r="E105" s="31">
        <f>($C$24+40)*0.5+25</f>
        <v>245</v>
      </c>
      <c r="G105" s="25"/>
      <c r="H105" s="29">
        <f t="shared" si="10"/>
        <v>0</v>
      </c>
    </row>
    <row r="106" spans="1:8" ht="21" x14ac:dyDescent="0.4">
      <c r="A106" s="15">
        <v>7</v>
      </c>
      <c r="B106" s="1" t="s">
        <v>69</v>
      </c>
      <c r="C106" s="17" t="s">
        <v>103</v>
      </c>
      <c r="D106" s="17">
        <v>4</v>
      </c>
      <c r="E106" s="31">
        <f>($C$24+150)*0.5+350</f>
        <v>625</v>
      </c>
      <c r="G106" s="25"/>
      <c r="H106" s="29">
        <f t="shared" si="10"/>
        <v>0</v>
      </c>
    </row>
    <row r="107" spans="1:8" ht="21" x14ac:dyDescent="0.4">
      <c r="A107" s="15">
        <v>8</v>
      </c>
      <c r="B107" s="1" t="s">
        <v>69</v>
      </c>
      <c r="C107" s="17" t="s">
        <v>104</v>
      </c>
      <c r="D107" s="17">
        <v>4</v>
      </c>
      <c r="E107" s="31">
        <f>($C$24+120)*1+450</f>
        <v>970</v>
      </c>
      <c r="G107" s="25"/>
      <c r="H107" s="29">
        <f t="shared" si="10"/>
        <v>0</v>
      </c>
    </row>
    <row r="108" spans="1:8" ht="19.5" x14ac:dyDescent="0.4">
      <c r="A108" s="39" t="s">
        <v>116</v>
      </c>
      <c r="B108" s="40"/>
      <c r="C108" s="40"/>
      <c r="D108" s="40"/>
      <c r="E108" s="40"/>
      <c r="G108" s="37" t="s">
        <v>92</v>
      </c>
      <c r="H108" s="38"/>
    </row>
    <row r="109" spans="1:8" ht="21" x14ac:dyDescent="0.4">
      <c r="A109" s="15">
        <v>1</v>
      </c>
      <c r="B109" s="16" t="s">
        <v>77</v>
      </c>
      <c r="C109" s="17" t="s">
        <v>101</v>
      </c>
      <c r="D109" s="17">
        <v>6</v>
      </c>
      <c r="E109" s="31">
        <f>($C$26+40)*0.3+20</f>
        <v>137</v>
      </c>
      <c r="G109" s="25"/>
      <c r="H109" s="29">
        <f>G109*E109*D109</f>
        <v>0</v>
      </c>
    </row>
    <row r="110" spans="1:8" ht="21" x14ac:dyDescent="0.4">
      <c r="A110" s="15">
        <v>2</v>
      </c>
      <c r="B110" s="1" t="s">
        <v>78</v>
      </c>
      <c r="C110" s="17" t="s">
        <v>102</v>
      </c>
      <c r="D110" s="17">
        <v>6</v>
      </c>
      <c r="E110" s="31">
        <f>($C$26+40)*0.45+20</f>
        <v>195.5</v>
      </c>
      <c r="G110" s="25"/>
      <c r="H110" s="29">
        <f t="shared" ref="H110:H116" si="11">G110*E110*D110</f>
        <v>0</v>
      </c>
    </row>
    <row r="111" spans="1:8" ht="21" x14ac:dyDescent="0.4">
      <c r="A111" s="15">
        <v>3</v>
      </c>
      <c r="B111" s="1" t="s">
        <v>79</v>
      </c>
      <c r="C111" s="17" t="s">
        <v>103</v>
      </c>
      <c r="D111" s="17">
        <v>6</v>
      </c>
      <c r="E111" s="31">
        <f>($C$26+40)*0.5+20</f>
        <v>215</v>
      </c>
      <c r="G111" s="25"/>
      <c r="H111" s="29">
        <f t="shared" si="11"/>
        <v>0</v>
      </c>
    </row>
    <row r="112" spans="1:8" ht="21" x14ac:dyDescent="0.4">
      <c r="A112" s="15">
        <v>4</v>
      </c>
      <c r="B112" s="1" t="s">
        <v>80</v>
      </c>
      <c r="C112" s="17" t="s">
        <v>104</v>
      </c>
      <c r="D112" s="17">
        <v>8</v>
      </c>
      <c r="E112" s="31">
        <f>($C$26+30)*1+20</f>
        <v>400</v>
      </c>
      <c r="G112" s="25"/>
      <c r="H112" s="29">
        <f t="shared" si="11"/>
        <v>0</v>
      </c>
    </row>
    <row r="113" spans="1:8" ht="21" x14ac:dyDescent="0.4">
      <c r="A113" s="15">
        <v>5</v>
      </c>
      <c r="B113" s="1" t="s">
        <v>81</v>
      </c>
      <c r="C113" s="17" t="s">
        <v>101</v>
      </c>
      <c r="D113" s="17">
        <v>12</v>
      </c>
      <c r="E113" s="31">
        <f>($C$26+40)*0.3+25</f>
        <v>142</v>
      </c>
      <c r="G113" s="25"/>
      <c r="H113" s="29">
        <f t="shared" si="11"/>
        <v>0</v>
      </c>
    </row>
    <row r="114" spans="1:8" ht="21" x14ac:dyDescent="0.4">
      <c r="A114" s="15">
        <v>6</v>
      </c>
      <c r="B114" s="1" t="s">
        <v>82</v>
      </c>
      <c r="C114" s="17" t="s">
        <v>103</v>
      </c>
      <c r="D114" s="17">
        <v>6</v>
      </c>
      <c r="E114" s="31">
        <f>($C$26+40)*0.5+25</f>
        <v>220</v>
      </c>
      <c r="G114" s="25"/>
      <c r="H114" s="29">
        <f t="shared" si="11"/>
        <v>0</v>
      </c>
    </row>
    <row r="115" spans="1:8" ht="21" x14ac:dyDescent="0.4">
      <c r="A115" s="15">
        <v>7</v>
      </c>
      <c r="B115" s="1" t="s">
        <v>83</v>
      </c>
      <c r="C115" s="17" t="s">
        <v>103</v>
      </c>
      <c r="D115" s="17">
        <v>4</v>
      </c>
      <c r="E115" s="31">
        <f>($C$26+150)*0.5+350</f>
        <v>600</v>
      </c>
      <c r="G115" s="25"/>
      <c r="H115" s="29">
        <f t="shared" si="11"/>
        <v>0</v>
      </c>
    </row>
    <row r="116" spans="1:8" ht="21" x14ac:dyDescent="0.4">
      <c r="A116" s="15">
        <v>8</v>
      </c>
      <c r="B116" s="1" t="s">
        <v>83</v>
      </c>
      <c r="C116" s="17" t="s">
        <v>104</v>
      </c>
      <c r="D116" s="17">
        <v>4</v>
      </c>
      <c r="E116" s="31">
        <f>($C$26+120)*1+450</f>
        <v>920</v>
      </c>
      <c r="G116" s="25"/>
      <c r="H116" s="29">
        <f t="shared" si="11"/>
        <v>0</v>
      </c>
    </row>
    <row r="117" spans="1:8" ht="19.5" x14ac:dyDescent="0.4">
      <c r="A117" s="39" t="s">
        <v>131</v>
      </c>
      <c r="B117" s="40"/>
      <c r="C117" s="40"/>
      <c r="D117" s="40"/>
      <c r="E117" s="40"/>
      <c r="G117" s="37" t="s">
        <v>92</v>
      </c>
      <c r="H117" s="38"/>
    </row>
    <row r="118" spans="1:8" ht="21" x14ac:dyDescent="0.4">
      <c r="A118" s="15">
        <v>1</v>
      </c>
      <c r="B118" s="16" t="s">
        <v>70</v>
      </c>
      <c r="C118" s="17" t="s">
        <v>101</v>
      </c>
      <c r="D118" s="17">
        <v>6</v>
      </c>
      <c r="E118" s="31">
        <f>($C$27+40)*0.3+20</f>
        <v>152</v>
      </c>
      <c r="G118" s="25"/>
      <c r="H118" s="29">
        <f>G118*E118*D118</f>
        <v>0</v>
      </c>
    </row>
    <row r="119" spans="1:8" ht="21" x14ac:dyDescent="0.4">
      <c r="A119" s="15">
        <v>2</v>
      </c>
      <c r="B119" s="1" t="s">
        <v>71</v>
      </c>
      <c r="C119" s="17" t="s">
        <v>102</v>
      </c>
      <c r="D119" s="17">
        <v>6</v>
      </c>
      <c r="E119" s="31">
        <f>($C$27+40)*0.45+20</f>
        <v>218</v>
      </c>
      <c r="G119" s="25"/>
      <c r="H119" s="29">
        <f t="shared" ref="H119:H125" si="12">G119*E119*D119</f>
        <v>0</v>
      </c>
    </row>
    <row r="120" spans="1:8" ht="21" x14ac:dyDescent="0.4">
      <c r="A120" s="15">
        <v>3</v>
      </c>
      <c r="B120" s="1" t="s">
        <v>72</v>
      </c>
      <c r="C120" s="17" t="s">
        <v>103</v>
      </c>
      <c r="D120" s="17">
        <v>6</v>
      </c>
      <c r="E120" s="31">
        <f>($C$27+40)*0.5+20</f>
        <v>240</v>
      </c>
      <c r="G120" s="25"/>
      <c r="H120" s="29">
        <f t="shared" si="12"/>
        <v>0</v>
      </c>
    </row>
    <row r="121" spans="1:8" ht="21" x14ac:dyDescent="0.4">
      <c r="A121" s="15">
        <v>4</v>
      </c>
      <c r="B121" s="1" t="s">
        <v>73</v>
      </c>
      <c r="C121" s="17" t="s">
        <v>104</v>
      </c>
      <c r="D121" s="17">
        <v>8</v>
      </c>
      <c r="E121" s="31">
        <f>($C$27+30)*1+20</f>
        <v>450</v>
      </c>
      <c r="G121" s="25"/>
      <c r="H121" s="29">
        <f t="shared" si="12"/>
        <v>0</v>
      </c>
    </row>
    <row r="122" spans="1:8" ht="21" x14ac:dyDescent="0.4">
      <c r="A122" s="15">
        <v>5</v>
      </c>
      <c r="B122" s="1" t="s">
        <v>74</v>
      </c>
      <c r="C122" s="17" t="s">
        <v>101</v>
      </c>
      <c r="D122" s="17">
        <v>12</v>
      </c>
      <c r="E122" s="31">
        <f>($C$27+40)*0.3+25</f>
        <v>157</v>
      </c>
      <c r="G122" s="25"/>
      <c r="H122" s="29">
        <f t="shared" si="12"/>
        <v>0</v>
      </c>
    </row>
    <row r="123" spans="1:8" ht="21" x14ac:dyDescent="0.4">
      <c r="A123" s="15">
        <v>6</v>
      </c>
      <c r="B123" s="1" t="s">
        <v>75</v>
      </c>
      <c r="C123" s="17" t="s">
        <v>103</v>
      </c>
      <c r="D123" s="17">
        <v>6</v>
      </c>
      <c r="E123" s="31">
        <f>($C$27+40)*0.5+25</f>
        <v>245</v>
      </c>
      <c r="G123" s="25"/>
      <c r="H123" s="29">
        <f t="shared" si="12"/>
        <v>0</v>
      </c>
    </row>
    <row r="124" spans="1:8" ht="21" x14ac:dyDescent="0.4">
      <c r="A124" s="15">
        <v>7</v>
      </c>
      <c r="B124" s="1" t="s">
        <v>76</v>
      </c>
      <c r="C124" s="17" t="s">
        <v>103</v>
      </c>
      <c r="D124" s="17">
        <v>4</v>
      </c>
      <c r="E124" s="31">
        <f>($C$27+150)*0.5+350</f>
        <v>625</v>
      </c>
      <c r="G124" s="25"/>
      <c r="H124" s="29">
        <f t="shared" si="12"/>
        <v>0</v>
      </c>
    </row>
    <row r="125" spans="1:8" ht="21" x14ac:dyDescent="0.4">
      <c r="A125" s="15">
        <v>8</v>
      </c>
      <c r="B125" s="1" t="s">
        <v>83</v>
      </c>
      <c r="C125" s="17" t="s">
        <v>104</v>
      </c>
      <c r="D125" s="17">
        <v>4</v>
      </c>
      <c r="E125" s="31">
        <f>($C$27+120)*1+450</f>
        <v>970</v>
      </c>
      <c r="G125" s="25"/>
      <c r="H125" s="29">
        <f t="shared" si="12"/>
        <v>0</v>
      </c>
    </row>
    <row r="126" spans="1:8" ht="19.5" x14ac:dyDescent="0.4">
      <c r="A126" s="39" t="s">
        <v>124</v>
      </c>
      <c r="B126" s="40"/>
      <c r="C126" s="40"/>
      <c r="D126" s="40"/>
      <c r="E126" s="40"/>
      <c r="G126" s="37" t="s">
        <v>92</v>
      </c>
      <c r="H126" s="38"/>
    </row>
    <row r="127" spans="1:8" ht="21" x14ac:dyDescent="0.4">
      <c r="A127" s="15">
        <v>1</v>
      </c>
      <c r="B127" s="16" t="s">
        <v>84</v>
      </c>
      <c r="C127" s="17" t="s">
        <v>101</v>
      </c>
      <c r="D127" s="17">
        <v>6</v>
      </c>
      <c r="E127" s="31">
        <f>($C$28+40)*0.3+20</f>
        <v>173</v>
      </c>
      <c r="G127" s="25"/>
      <c r="H127" s="29">
        <f>G127*E127*D127</f>
        <v>0</v>
      </c>
    </row>
    <row r="128" spans="1:8" ht="21" x14ac:dyDescent="0.4">
      <c r="A128" s="15">
        <v>2</v>
      </c>
      <c r="B128" s="1" t="s">
        <v>85</v>
      </c>
      <c r="C128" s="17" t="s">
        <v>102</v>
      </c>
      <c r="D128" s="17">
        <v>6</v>
      </c>
      <c r="E128" s="31">
        <f>($C$28+40)*0.45+20</f>
        <v>249.5</v>
      </c>
      <c r="G128" s="25"/>
      <c r="H128" s="29">
        <f t="shared" ref="H128:H134" si="13">G128*E128*D128</f>
        <v>0</v>
      </c>
    </row>
    <row r="129" spans="1:8" ht="21" x14ac:dyDescent="0.4">
      <c r="A129" s="15">
        <v>3</v>
      </c>
      <c r="B129" s="1" t="s">
        <v>86</v>
      </c>
      <c r="C129" s="17" t="s">
        <v>103</v>
      </c>
      <c r="D129" s="17">
        <v>6</v>
      </c>
      <c r="E129" s="31">
        <f>($C$28+40)*0.5+20</f>
        <v>275</v>
      </c>
      <c r="G129" s="25"/>
      <c r="H129" s="29">
        <f t="shared" si="13"/>
        <v>0</v>
      </c>
    </row>
    <row r="130" spans="1:8" ht="21" x14ac:dyDescent="0.4">
      <c r="A130" s="15">
        <v>4</v>
      </c>
      <c r="B130" s="1" t="s">
        <v>87</v>
      </c>
      <c r="C130" s="17" t="s">
        <v>104</v>
      </c>
      <c r="D130" s="17">
        <v>8</v>
      </c>
      <c r="E130" s="31">
        <f>($C$28+30)*1+20</f>
        <v>520</v>
      </c>
      <c r="G130" s="25"/>
      <c r="H130" s="29">
        <f t="shared" si="13"/>
        <v>0</v>
      </c>
    </row>
    <row r="131" spans="1:8" ht="21" x14ac:dyDescent="0.4">
      <c r="A131" s="15">
        <v>5</v>
      </c>
      <c r="B131" s="1" t="s">
        <v>88</v>
      </c>
      <c r="C131" s="17" t="s">
        <v>101</v>
      </c>
      <c r="D131" s="17">
        <v>12</v>
      </c>
      <c r="E131" s="31">
        <f>($C$28+40)*0.3+25</f>
        <v>178</v>
      </c>
      <c r="G131" s="25"/>
      <c r="H131" s="29">
        <f t="shared" si="13"/>
        <v>0</v>
      </c>
    </row>
    <row r="132" spans="1:8" ht="21" x14ac:dyDescent="0.4">
      <c r="A132" s="15">
        <v>6</v>
      </c>
      <c r="B132" s="1" t="s">
        <v>89</v>
      </c>
      <c r="C132" s="17" t="s">
        <v>103</v>
      </c>
      <c r="D132" s="17">
        <v>6</v>
      </c>
      <c r="E132" s="31">
        <f>($C$28+40)*0.5+25</f>
        <v>280</v>
      </c>
      <c r="G132" s="25"/>
      <c r="H132" s="29">
        <f t="shared" si="13"/>
        <v>0</v>
      </c>
    </row>
    <row r="133" spans="1:8" ht="21" x14ac:dyDescent="0.4">
      <c r="A133" s="15">
        <v>7</v>
      </c>
      <c r="B133" s="1" t="s">
        <v>90</v>
      </c>
      <c r="C133" s="17" t="s">
        <v>103</v>
      </c>
      <c r="D133" s="17">
        <v>4</v>
      </c>
      <c r="E133" s="31">
        <f>($C$28+150)*0.5+350</f>
        <v>660</v>
      </c>
      <c r="G133" s="25"/>
      <c r="H133" s="29">
        <f t="shared" si="13"/>
        <v>0</v>
      </c>
    </row>
    <row r="134" spans="1:8" ht="21" x14ac:dyDescent="0.4">
      <c r="A134" s="15">
        <v>8</v>
      </c>
      <c r="B134" s="1" t="s">
        <v>90</v>
      </c>
      <c r="C134" s="17" t="s">
        <v>104</v>
      </c>
      <c r="D134" s="17">
        <v>4</v>
      </c>
      <c r="E134" s="31">
        <f>($C$28+120)*1+450</f>
        <v>1040</v>
      </c>
      <c r="G134" s="25"/>
      <c r="H134" s="29">
        <f t="shared" si="13"/>
        <v>0</v>
      </c>
    </row>
    <row r="135" spans="1:8" ht="19.5" x14ac:dyDescent="0.4">
      <c r="A135" s="39" t="s">
        <v>100</v>
      </c>
      <c r="B135" s="40"/>
      <c r="C135" s="40"/>
      <c r="D135" s="40"/>
      <c r="E135" s="40"/>
      <c r="G135" s="37" t="s">
        <v>92</v>
      </c>
      <c r="H135" s="38"/>
    </row>
    <row r="136" spans="1:8" ht="21" x14ac:dyDescent="0.4">
      <c r="A136" s="15">
        <v>2</v>
      </c>
      <c r="B136" s="51" t="s">
        <v>97</v>
      </c>
      <c r="C136" s="51"/>
      <c r="D136" s="17">
        <v>1</v>
      </c>
      <c r="E136" s="31">
        <v>850</v>
      </c>
      <c r="G136" s="25"/>
      <c r="H136" s="29">
        <f>G136*E136*D136</f>
        <v>0</v>
      </c>
    </row>
    <row r="137" spans="1:8" ht="21" x14ac:dyDescent="0.4">
      <c r="A137" s="15">
        <v>3</v>
      </c>
      <c r="B137" s="51" t="s">
        <v>98</v>
      </c>
      <c r="C137" s="51"/>
      <c r="D137" s="17">
        <v>1</v>
      </c>
      <c r="E137" s="31">
        <v>320</v>
      </c>
      <c r="G137" s="25"/>
      <c r="H137" s="29">
        <f>G137*E137*D137</f>
        <v>0</v>
      </c>
    </row>
    <row r="138" spans="1:8" ht="21" x14ac:dyDescent="0.4">
      <c r="A138" s="15">
        <v>4</v>
      </c>
      <c r="B138" s="51" t="s">
        <v>99</v>
      </c>
      <c r="C138" s="51"/>
      <c r="D138" s="17">
        <v>1</v>
      </c>
      <c r="E138" s="31">
        <v>150</v>
      </c>
      <c r="G138" s="25"/>
      <c r="H138" s="29">
        <f>G138*E138*D138</f>
        <v>0</v>
      </c>
    </row>
    <row r="139" spans="1:8" ht="23.25" customHeight="1" x14ac:dyDescent="0.4">
      <c r="A139" s="49" t="s">
        <v>91</v>
      </c>
      <c r="B139" s="50"/>
      <c r="C139" s="50"/>
      <c r="D139" s="50"/>
      <c r="E139" s="50"/>
      <c r="G139" s="18" t="s">
        <v>96</v>
      </c>
      <c r="H139" s="29">
        <f>H140-H141</f>
        <v>0</v>
      </c>
    </row>
    <row r="140" spans="1:8" ht="23.25" customHeight="1" x14ac:dyDescent="0.4">
      <c r="A140" s="35"/>
      <c r="B140" s="36"/>
      <c r="C140" s="36"/>
      <c r="D140" s="36"/>
      <c r="E140" s="36"/>
      <c r="G140" s="18" t="s">
        <v>106</v>
      </c>
      <c r="H140" s="29">
        <f>SUM(H37:H44)+SUM(H46:H53)+SUM(H55:H62)+SUM(H64:H71)+SUM(H73:H80)+SUM(H82:H89)+SUM(H91:H98)+SUM(H99:H107)+SUM(H109:H116)+SUM(H118:H125)+SUM(H127:H134)+SUM(H136:H138)</f>
        <v>0</v>
      </c>
    </row>
    <row r="141" spans="1:8" ht="23.25" customHeight="1" x14ac:dyDescent="0.45">
      <c r="A141" s="34"/>
      <c r="B141" s="34"/>
      <c r="C141" s="34"/>
      <c r="D141" s="34"/>
      <c r="E141" s="34"/>
      <c r="G141" s="22" t="s">
        <v>95</v>
      </c>
      <c r="H141" s="30">
        <f>IF(H140&gt;=20000,H140*0.98,IF(H140&gt;=50000,H140*0.96,H140))</f>
        <v>0</v>
      </c>
    </row>
    <row r="142" spans="1:8" x14ac:dyDescent="0.2">
      <c r="A142" s="32"/>
      <c r="B142" s="33"/>
      <c r="C142" s="33"/>
      <c r="D142" s="33"/>
      <c r="E142" s="33"/>
    </row>
    <row r="143" spans="1:8" x14ac:dyDescent="0.2">
      <c r="G143" s="23"/>
    </row>
  </sheetData>
  <sheetProtection password="C463" sheet="1" objects="1" scenarios="1" formatCells="0" formatColumns="0" formatRows="0"/>
  <protectedRanges>
    <protectedRange sqref="G136:G138" name="Диапазон13"/>
    <protectedRange sqref="G17:G29" name="Диапазон1"/>
    <protectedRange sqref="G37:G44" name="Диапазон2"/>
    <protectedRange sqref="G46:G53" name="Диапазон3"/>
    <protectedRange sqref="G55:G62" name="Диапазон4"/>
    <protectedRange sqref="G64:G71" name="Диапазон5"/>
    <protectedRange sqref="G73:G80" name="Диапазон6"/>
    <protectedRange sqref="G82:G89" name="Диапазон7"/>
    <protectedRange sqref="G91:G98" name="Диапазон8"/>
    <protectedRange sqref="G100:G107" name="Диапазон9"/>
    <protectedRange sqref="G109:G116" name="Диапазон10"/>
    <protectedRange sqref="G118:G125" name="Диапазон11"/>
    <protectedRange sqref="G127:G134 G136:G138" name="Диапазон12"/>
  </protectedRanges>
  <mergeCells count="37">
    <mergeCell ref="G33:H33"/>
    <mergeCell ref="G126:H126"/>
    <mergeCell ref="A34:E34"/>
    <mergeCell ref="A72:E72"/>
    <mergeCell ref="A81:E81"/>
    <mergeCell ref="A90:E90"/>
    <mergeCell ref="G81:H81"/>
    <mergeCell ref="A108:E108"/>
    <mergeCell ref="G90:H90"/>
    <mergeCell ref="G99:H99"/>
    <mergeCell ref="G108:H108"/>
    <mergeCell ref="G117:H117"/>
    <mergeCell ref="A54:E54"/>
    <mergeCell ref="A63:E63"/>
    <mergeCell ref="A139:E139"/>
    <mergeCell ref="A117:E117"/>
    <mergeCell ref="A126:E126"/>
    <mergeCell ref="A135:E135"/>
    <mergeCell ref="B136:C136"/>
    <mergeCell ref="B137:C137"/>
    <mergeCell ref="B138:C138"/>
    <mergeCell ref="G135:H135"/>
    <mergeCell ref="A99:E99"/>
    <mergeCell ref="F1:G1"/>
    <mergeCell ref="A1:E1"/>
    <mergeCell ref="C2:E13"/>
    <mergeCell ref="B2:B13"/>
    <mergeCell ref="G72:H72"/>
    <mergeCell ref="G36:H36"/>
    <mergeCell ref="G45:H45"/>
    <mergeCell ref="G54:H54"/>
    <mergeCell ref="G63:H63"/>
    <mergeCell ref="A31:E31"/>
    <mergeCell ref="A14:E14"/>
    <mergeCell ref="A33:E33"/>
    <mergeCell ref="A36:E36"/>
    <mergeCell ref="A45:E45"/>
  </mergeCells>
  <phoneticPr fontId="3" type="noConversion"/>
  <pageMargins left="0.52" right="0.28000000000000003" top="0.23" bottom="0.28000000000000003" header="0.33" footer="0.19"/>
  <pageSetup paperSize="9" scale="85" orientation="portrait" r:id="rId1"/>
  <headerFooter alignWithMargins="0"/>
  <ignoredErrors>
    <ignoredError sqref="H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Дары Алтая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cp:lastPrinted>2018-03-06T08:50:20Z</cp:lastPrinted>
  <dcterms:created xsi:type="dcterms:W3CDTF">2018-03-05T05:59:38Z</dcterms:created>
  <dcterms:modified xsi:type="dcterms:W3CDTF">2024-10-31T06:39:48Z</dcterms:modified>
</cp:coreProperties>
</file>